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7 год" sheetId="1" r:id="rId1"/>
    <sheet name="Лист2" sheetId="2" r:id="rId2"/>
    <sheet name="Лист3" sheetId="3" r:id="rId3"/>
  </sheets>
  <definedNames>
    <definedName name="_xlnm.Print_Titles" localSheetId="0">'Доходы 2017 год'!$20:$21</definedName>
    <definedName name="_xlnm.Print_Area" localSheetId="0">'Доходы 2017 год'!$A$1:$L$145</definedName>
  </definedNames>
  <calcPr calcId="124519"/>
</workbook>
</file>

<file path=xl/calcChain.xml><?xml version="1.0" encoding="utf-8"?>
<calcChain xmlns="http://schemas.openxmlformats.org/spreadsheetml/2006/main">
  <c r="J57" i="1"/>
  <c r="K60"/>
  <c r="J60"/>
  <c r="L141"/>
  <c r="L142"/>
  <c r="L144"/>
  <c r="K143"/>
  <c r="J143"/>
  <c r="L143" l="1"/>
  <c r="K125" l="1"/>
  <c r="K83"/>
  <c r="K119"/>
  <c r="J119"/>
  <c r="L119"/>
  <c r="L120"/>
  <c r="K123" l="1"/>
  <c r="K121"/>
  <c r="K115"/>
  <c r="K113"/>
  <c r="K101"/>
  <c r="K99"/>
  <c r="K92"/>
  <c r="K75"/>
  <c r="K73"/>
  <c r="J73"/>
  <c r="K57"/>
  <c r="K58"/>
  <c r="K22"/>
  <c r="K41"/>
  <c r="K39"/>
  <c r="K34"/>
  <c r="K27"/>
  <c r="K25"/>
  <c r="K47"/>
  <c r="K44"/>
  <c r="J44"/>
  <c r="K36"/>
  <c r="K32"/>
  <c r="J25"/>
  <c r="L54"/>
  <c r="K53"/>
  <c r="L53" s="1"/>
  <c r="K56"/>
  <c r="K55" s="1"/>
  <c r="J142"/>
  <c r="J141"/>
  <c r="J137"/>
  <c r="J136"/>
  <c r="J135"/>
  <c r="J134"/>
  <c r="J133"/>
  <c r="J132"/>
  <c r="J131"/>
  <c r="J130"/>
  <c r="J129"/>
  <c r="J128"/>
  <c r="J127"/>
  <c r="J126"/>
  <c r="J123"/>
  <c r="J121"/>
  <c r="J118"/>
  <c r="L118" s="1"/>
  <c r="J117"/>
  <c r="L117" s="1"/>
  <c r="J116"/>
  <c r="J115" s="1"/>
  <c r="J114"/>
  <c r="J113" s="1"/>
  <c r="J112"/>
  <c r="J111"/>
  <c r="J110"/>
  <c r="J109"/>
  <c r="J108"/>
  <c r="J107"/>
  <c r="J106"/>
  <c r="J105"/>
  <c r="J104"/>
  <c r="J103"/>
  <c r="J102"/>
  <c r="J101" s="1"/>
  <c r="J100"/>
  <c r="J99" s="1"/>
  <c r="J98"/>
  <c r="J97"/>
  <c r="J96"/>
  <c r="J95"/>
  <c r="J94"/>
  <c r="J93"/>
  <c r="J91"/>
  <c r="J90"/>
  <c r="J89"/>
  <c r="J88"/>
  <c r="J87"/>
  <c r="J86"/>
  <c r="J85"/>
  <c r="J84"/>
  <c r="J79"/>
  <c r="J77"/>
  <c r="J76"/>
  <c r="J72"/>
  <c r="J71"/>
  <c r="J70"/>
  <c r="J69"/>
  <c r="J68"/>
  <c r="J67"/>
  <c r="J66"/>
  <c r="J65"/>
  <c r="J64"/>
  <c r="J63"/>
  <c r="J62"/>
  <c r="J61"/>
  <c r="J59"/>
  <c r="J58"/>
  <c r="J52"/>
  <c r="J51"/>
  <c r="J50"/>
  <c r="J49"/>
  <c r="J48"/>
  <c r="J47" s="1"/>
  <c r="J42"/>
  <c r="J41" s="1"/>
  <c r="J40"/>
  <c r="J39" s="1"/>
  <c r="J38"/>
  <c r="J37"/>
  <c r="J36" s="1"/>
  <c r="J35"/>
  <c r="J34" s="1"/>
  <c r="J33"/>
  <c r="J32" s="1"/>
  <c r="J31"/>
  <c r="J30"/>
  <c r="J24"/>
  <c r="J23"/>
  <c r="J27" l="1"/>
  <c r="J92"/>
  <c r="J83" s="1"/>
  <c r="J125"/>
  <c r="J22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7"/>
  <c r="L58"/>
  <c r="L59"/>
  <c r="L61"/>
  <c r="L62"/>
  <c r="L63"/>
  <c r="L64"/>
  <c r="L65"/>
  <c r="L66"/>
  <c r="L67"/>
  <c r="L68"/>
  <c r="L69"/>
  <c r="L70"/>
  <c r="L71"/>
  <c r="L72"/>
  <c r="L73"/>
  <c r="L74"/>
  <c r="L76"/>
  <c r="L77"/>
  <c r="L78"/>
  <c r="L79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K23"/>
  <c r="L83" l="1"/>
  <c r="J56"/>
  <c r="J55" s="1"/>
  <c r="L23"/>
  <c r="I138"/>
  <c r="I125"/>
  <c r="I123"/>
  <c r="I121"/>
  <c r="I115"/>
  <c r="I113"/>
  <c r="I101"/>
  <c r="I99"/>
  <c r="I92"/>
  <c r="I75"/>
  <c r="I73"/>
  <c r="I57"/>
  <c r="I47"/>
  <c r="I44"/>
  <c r="I41"/>
  <c r="I39"/>
  <c r="I36"/>
  <c r="I34"/>
  <c r="I32"/>
  <c r="I27"/>
  <c r="I25"/>
  <c r="I23"/>
  <c r="I22" s="1"/>
  <c r="G139"/>
  <c r="G138" s="1"/>
  <c r="G125"/>
  <c r="G123"/>
  <c r="G121"/>
  <c r="G115"/>
  <c r="G113"/>
  <c r="G101"/>
  <c r="G99"/>
  <c r="G92"/>
  <c r="G75"/>
  <c r="G73"/>
  <c r="G57"/>
  <c r="G47"/>
  <c r="G44"/>
  <c r="H44" s="1"/>
  <c r="G41"/>
  <c r="H41" s="1"/>
  <c r="G39"/>
  <c r="G36"/>
  <c r="H36" s="1"/>
  <c r="G34"/>
  <c r="G32"/>
  <c r="H32" s="1"/>
  <c r="G27"/>
  <c r="G25"/>
  <c r="H25" s="1"/>
  <c r="G23"/>
  <c r="H23" s="1"/>
  <c r="H24"/>
  <c r="H26"/>
  <c r="H28"/>
  <c r="H29"/>
  <c r="H30"/>
  <c r="H31"/>
  <c r="H33"/>
  <c r="H34"/>
  <c r="H35"/>
  <c r="H37"/>
  <c r="H38"/>
  <c r="H39"/>
  <c r="H40"/>
  <c r="H42"/>
  <c r="H43"/>
  <c r="H45"/>
  <c r="H46"/>
  <c r="H48"/>
  <c r="H49"/>
  <c r="H50"/>
  <c r="H51"/>
  <c r="H52"/>
  <c r="H59"/>
  <c r="H74"/>
  <c r="H76"/>
  <c r="H77"/>
  <c r="H78"/>
  <c r="H79"/>
  <c r="H80"/>
  <c r="J80" s="1"/>
  <c r="H81"/>
  <c r="J81" s="1"/>
  <c r="L81" s="1"/>
  <c r="H82"/>
  <c r="J82" s="1"/>
  <c r="L82" s="1"/>
  <c r="H84"/>
  <c r="H85"/>
  <c r="H86"/>
  <c r="H87"/>
  <c r="H88"/>
  <c r="H89"/>
  <c r="H93"/>
  <c r="H94"/>
  <c r="H95"/>
  <c r="H96"/>
  <c r="H97"/>
  <c r="H98"/>
  <c r="H100"/>
  <c r="H102"/>
  <c r="H106"/>
  <c r="H110"/>
  <c r="H112"/>
  <c r="H114"/>
  <c r="H116"/>
  <c r="H117"/>
  <c r="H118"/>
  <c r="H122"/>
  <c r="H124"/>
  <c r="H126"/>
  <c r="H127"/>
  <c r="H130"/>
  <c r="F123"/>
  <c r="F121"/>
  <c r="F115"/>
  <c r="H115" s="1"/>
  <c r="F75"/>
  <c r="F99"/>
  <c r="H99" s="1"/>
  <c r="F129"/>
  <c r="F128" s="1"/>
  <c r="H128" s="1"/>
  <c r="F125"/>
  <c r="F113"/>
  <c r="F111"/>
  <c r="H111" s="1"/>
  <c r="F109"/>
  <c r="H109" s="1"/>
  <c r="F105"/>
  <c r="H105" s="1"/>
  <c r="F101"/>
  <c r="H101" s="1"/>
  <c r="F73"/>
  <c r="F47"/>
  <c r="H47" s="1"/>
  <c r="F27"/>
  <c r="F142"/>
  <c r="H142" s="1"/>
  <c r="F141"/>
  <c r="H141" s="1"/>
  <c r="F137"/>
  <c r="H137" s="1"/>
  <c r="F136"/>
  <c r="H136" s="1"/>
  <c r="F135"/>
  <c r="H135" s="1"/>
  <c r="F134"/>
  <c r="H134" s="1"/>
  <c r="F133"/>
  <c r="H133" s="1"/>
  <c r="F132"/>
  <c r="H132" s="1"/>
  <c r="F131"/>
  <c r="H131" s="1"/>
  <c r="F108"/>
  <c r="H108" s="1"/>
  <c r="F107"/>
  <c r="H107" s="1"/>
  <c r="F104"/>
  <c r="H104" s="1"/>
  <c r="F103"/>
  <c r="H103" s="1"/>
  <c r="F91"/>
  <c r="H91" s="1"/>
  <c r="F90"/>
  <c r="H90" s="1"/>
  <c r="F72"/>
  <c r="H72" s="1"/>
  <c r="F71"/>
  <c r="H71" s="1"/>
  <c r="F70"/>
  <c r="H70" s="1"/>
  <c r="F69"/>
  <c r="H69" s="1"/>
  <c r="F68"/>
  <c r="H68" s="1"/>
  <c r="F67"/>
  <c r="H67" s="1"/>
  <c r="F66"/>
  <c r="H66" s="1"/>
  <c r="F65"/>
  <c r="H65" s="1"/>
  <c r="F64"/>
  <c r="H64" s="1"/>
  <c r="F63"/>
  <c r="H63" s="1"/>
  <c r="F58"/>
  <c r="F57" s="1"/>
  <c r="H57" s="1"/>
  <c r="F62"/>
  <c r="H62" s="1"/>
  <c r="F61"/>
  <c r="H61" s="1"/>
  <c r="J75" l="1"/>
  <c r="L75" s="1"/>
  <c r="L80"/>
  <c r="K145"/>
  <c r="L22"/>
  <c r="H113"/>
  <c r="H75"/>
  <c r="H121"/>
  <c r="G60"/>
  <c r="I60"/>
  <c r="I83"/>
  <c r="H27"/>
  <c r="H73"/>
  <c r="H123"/>
  <c r="G22"/>
  <c r="H58"/>
  <c r="H125"/>
  <c r="H129"/>
  <c r="G83"/>
  <c r="F92"/>
  <c r="F60"/>
  <c r="H60" s="1"/>
  <c r="F22"/>
  <c r="L60" l="1"/>
  <c r="G56"/>
  <c r="G55" s="1"/>
  <c r="G145" s="1"/>
  <c r="I56"/>
  <c r="H22"/>
  <c r="F83"/>
  <c r="F56" s="1"/>
  <c r="H92"/>
  <c r="H83"/>
  <c r="L56" l="1"/>
  <c r="I55"/>
  <c r="F55"/>
  <c r="H56"/>
  <c r="J145" l="1"/>
  <c r="L145" s="1"/>
  <c r="L55"/>
  <c r="I145"/>
  <c r="F145"/>
  <c r="H55"/>
  <c r="H145" s="1"/>
</calcChain>
</file>

<file path=xl/sharedStrings.xml><?xml version="1.0" encoding="utf-8"?>
<sst xmlns="http://schemas.openxmlformats.org/spreadsheetml/2006/main" count="648" uniqueCount="242">
  <si>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</si>
  <si>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</si>
  <si>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</si>
  <si>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</si>
  <si>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</si>
  <si>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</si>
  <si>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</si>
  <si>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</si>
  <si>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</si>
  <si>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</si>
  <si>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</si>
  <si>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</si>
  <si>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</si>
  <si>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</si>
  <si>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</si>
  <si>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</si>
  <si>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</si>
  <si>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</si>
  <si>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</si>
  <si>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</si>
  <si>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</si>
  <si>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</si>
  <si>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</si>
  <si>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</si>
  <si>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</si>
  <si>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</si>
  <si>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</si>
  <si>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</si>
  <si>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</si>
  <si>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</si>
  <si>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</si>
  <si>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</si>
  <si>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</si>
  <si>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</si>
  <si>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</si>
  <si>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</si>
  <si>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</si>
  <si>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</si>
  <si>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</si>
  <si>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</si>
  <si>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</si>
  <si>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</si>
  <si>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</si>
  <si>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</si>
  <si>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</si>
  <si>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</si>
  <si>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</si>
  <si>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</si>
  <si>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</si>
  <si>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</si>
  <si>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</si>
  <si>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</si>
  <si>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</si>
  <si>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</si>
  <si>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</si>
  <si>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</si>
  <si>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</si>
  <si>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</si>
  <si>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</si>
  <si>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</si>
  <si>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</si>
  <si>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</si>
  <si>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</si>
  <si>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</si>
  <si>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</si>
  <si>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</si>
  <si>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</si>
  <si>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</si>
  <si>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</si>
  <si>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</si>
  <si>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</si>
  <si>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</si>
  <si>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</si>
  <si>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</si>
  <si>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</si>
  <si>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</si>
  <si>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</si>
  <si>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</si>
  <si>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</si>
  <si>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</si>
  <si>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</si>
  <si>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</si>
  <si>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</si>
  <si>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</si>
  <si>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</si>
  <si>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</si>
  <si>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</si>
  <si>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</si>
  <si>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</si>
  <si>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</si>
  <si>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</si>
  <si>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</si>
  <si>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</si>
  <si>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</si>
  <si>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</si>
  <si>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</si>
  <si>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</si>
  <si>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</si>
  <si>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</si>
  <si>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</si>
  <si>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</si>
  <si>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</si>
  <si>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</si>
  <si>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</si>
  <si>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</si>
  <si>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</si>
  <si>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</si>
  <si>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</si>
  <si>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</si>
  <si>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</si>
  <si>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</si>
  <si>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</si>
  <si>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</si>
  <si>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</si>
  <si>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</si>
  <si>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</si>
  <si>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</si>
  <si>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</si>
  <si>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</si>
  <si>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</si>
  <si>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</si>
  <si>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</si>
  <si>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</si>
  <si>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</si>
  <si>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</si>
  <si>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</si>
  <si>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</si>
  <si>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</si>
  <si>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</si>
  <si>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</si>
  <si>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</si>
  <si>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</si>
  <si>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</si>
  <si>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</si>
  <si>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</si>
  <si>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</si>
  <si>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</si>
  <si>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</si>
  <si>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</si>
  <si>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</si>
  <si>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</si>
  <si>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</si>
  <si>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</si>
  <si>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</si>
  <si>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</si>
  <si>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</si>
  <si>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</si>
  <si>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</si>
  <si>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</si>
  <si>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</si>
  <si>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</si>
  <si>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</si>
  <si>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</si>
  <si>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</si>
  <si>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</si>
  <si>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</si>
  <si>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</si>
  <si>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</si>
  <si>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</si>
  <si>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</si>
  <si>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</si>
  <si>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Приложение № 1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</si>
  <si>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</si>
  <si>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</si>
  <si>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</si>
  <si>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</si>
  <si>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</si>
  <si>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</si>
  <si>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</si>
  <si>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</si>
  <si>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</si>
  <si>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</si>
  <si>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</si>
  <si>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</si>
  <si>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</si>
  <si>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</si>
  <si>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</si>
  <si>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</si>
  <si>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</si>
  <si>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</si>
  <si>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</si>
  <si>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прогнозируемые на 2017 год</t>
  </si>
  <si>
    <t>поступлениям по подстатьям классификации доходов бюджетов,</t>
  </si>
  <si>
    <t>Приложение № 6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</si>
  <si>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</si>
  <si>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</si>
  <si>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</si>
  <si>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</si>
  <si>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</si>
  <si>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</si>
  <si>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</si>
  <si>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</si>
  <si>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</si>
  <si>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</si>
  <si>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</si>
  <si>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</si>
  <si>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</si>
  <si>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</si>
  <si>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</si>
  <si>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</si>
  <si>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</si>
  <si>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</si>
  <si>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</si>
  <si>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</si>
  <si>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</si>
  <si>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</si>
  <si>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</si>
  <si>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2023503900</t>
  </si>
  <si>
    <t>2023503905</t>
  </si>
  <si>
    <t>2023504800</t>
  </si>
  <si>
    <t>2023504805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</si>
  <si>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</si>
  <si>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</si>
  <si>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2023505500</t>
  </si>
  <si>
    <t>2023505505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</si>
  <si>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</si>
  <si>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</si>
  <si>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</si>
  <si>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</si>
  <si>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</si>
  <si>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</si>
  <si>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</si>
  <si>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</si>
  <si>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</si>
  <si>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</si>
  <si>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</si>
  <si>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</si>
  <si>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</si>
  <si>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</si>
  <si>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</si>
  <si>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бразовательные программы дошкольного образования</t>
  </si>
  <si>
    <t>от 12.12.2016  № 6/39</t>
  </si>
  <si>
    <t>март</t>
  </si>
  <si>
    <t>апрель</t>
  </si>
  <si>
    <t>410</t>
  </si>
  <si>
    <t>от 17.04.2017  № 10/77</t>
  </si>
  <si>
    <t>Факт  (тыс.рулей)</t>
  </si>
  <si>
    <t>Процент исполнения (%)</t>
  </si>
  <si>
    <t>1170000000</t>
  </si>
  <si>
    <t>Прочие неналоговые доходы</t>
  </si>
  <si>
    <t>1170100000</t>
  </si>
  <si>
    <t>Невыясненные поступления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</si>
</sst>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0" fontId="0" fillId="0" borderId="1" xfId="0" applyBorder="1"/>
    <xf numFmtId="164" fontId="5" fillId="0" borderId="1" xfId="0" applyNumberFormat="1" applyFont="1" applyBorder="1"/>
    <xf numFmtId="49" fontId="6" fillId="0" borderId="0" xfId="0" applyNumberFormat="1" applyFont="1" applyAlignment="1">
      <alignment horizontal="right"/>
    </xf>
    <xf numFmtId="164" fontId="8" fillId="0" borderId="1" xfId="0" applyNumberFormat="1" applyFont="1" applyBorder="1"/>
    <xf numFmtId="49" fontId="6" fillId="0" borderId="0" xfId="0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8" fillId="3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5" fontId="8" fillId="0" borderId="1" xfId="0" applyNumberFormat="1" applyFont="1" applyBorder="1"/>
    <xf numFmtId="165" fontId="8" fillId="2" borderId="1" xfId="0" applyNumberFormat="1" applyFont="1" applyFill="1" applyBorder="1"/>
    <xf numFmtId="165" fontId="5" fillId="0" borderId="1" xfId="0" applyNumberFormat="1" applyFont="1" applyBorder="1"/>
    <xf numFmtId="165" fontId="5" fillId="2" borderId="1" xfId="0" applyNumberFormat="1" applyFont="1" applyFill="1" applyBorder="1"/>
    <xf numFmtId="165" fontId="8" fillId="3" borderId="1" xfId="0" applyNumberFormat="1" applyFont="1" applyFill="1" applyBorder="1"/>
    <xf numFmtId="0" fontId="8" fillId="0" borderId="1" xfId="0" applyFont="1" applyBorder="1"/>
    <xf numFmtId="0" fontId="8" fillId="2" borderId="1" xfId="0" applyFont="1" applyFill="1" applyBorder="1"/>
    <xf numFmtId="0" fontId="5" fillId="0" borderId="1" xfId="0" applyFont="1" applyBorder="1"/>
    <xf numFmtId="0" fontId="5" fillId="2" borderId="1" xfId="0" applyFont="1" applyFill="1" applyBorder="1"/>
    <xf numFmtId="49" fontId="6" fillId="0" borderId="0" xfId="0" applyNumberFormat="1" applyFont="1" applyAlignment="1">
      <alignment horizontal="right"/>
    </xf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1" fontId="8" fillId="2" borderId="1" xfId="0" applyNumberFormat="1" applyFont="1" applyFill="1" applyBorder="1"/>
    <xf numFmtId="1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5"/>
  <sheetViews>
    <sheetView tabSelected="1" view="pageBreakPreview" topLeftCell="A123" zoomScale="96" zoomScaleNormal="90" zoomScaleSheetLayoutView="96" workbookViewId="0">
      <selection activeCell="J145" sqref="J145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7" width="14" style="2" hidden="1" customWidth="1"/>
    <col min="8" max="8" width="15.140625" hidden="1" customWidth="1"/>
    <col min="9" max="9" width="10.5703125" hidden="1" customWidth="1"/>
    <col min="10" max="10" width="12.28515625" customWidth="1"/>
    <col min="11" max="11" width="10.28515625" customWidth="1"/>
    <col min="12" max="12" width="11.7109375" style="52" customWidth="1"/>
  </cols>
  <sheetData>
    <row r="1" spans="1:12" ht="18.75" hidden="1" customHeight="1">
      <c r="C1" s="23"/>
      <c r="D1" s="23"/>
      <c r="E1" s="47" t="s">
        <v>161</v>
      </c>
      <c r="F1" s="24"/>
      <c r="G1" s="41"/>
    </row>
    <row r="2" spans="1:12" ht="18.75" hidden="1" customHeight="1">
      <c r="C2" s="23"/>
      <c r="D2" s="23"/>
      <c r="E2" s="47" t="s">
        <v>117</v>
      </c>
      <c r="F2" s="24"/>
      <c r="G2" s="41"/>
    </row>
    <row r="3" spans="1:12" ht="18.75" hidden="1">
      <c r="C3" s="64" t="s">
        <v>166</v>
      </c>
      <c r="D3" s="64"/>
      <c r="E3" s="64"/>
      <c r="F3" s="24"/>
      <c r="G3" s="41"/>
    </row>
    <row r="4" spans="1:12" ht="18.75" hidden="1">
      <c r="C4" s="23"/>
      <c r="D4" s="23"/>
      <c r="E4" s="22"/>
      <c r="F4" s="24"/>
      <c r="G4" s="41"/>
    </row>
    <row r="5" spans="1:12" ht="18.75">
      <c r="C5" s="23"/>
      <c r="D5" s="23"/>
      <c r="E5" s="64" t="s">
        <v>161</v>
      </c>
      <c r="F5" s="64"/>
      <c r="G5" s="65"/>
      <c r="H5" s="65"/>
      <c r="I5" s="65"/>
      <c r="J5" s="65"/>
      <c r="K5" s="65"/>
      <c r="L5" s="65"/>
    </row>
    <row r="6" spans="1:12" ht="18.75" hidden="1">
      <c r="C6" s="23"/>
      <c r="D6" s="23"/>
      <c r="E6" s="64" t="s">
        <v>117</v>
      </c>
      <c r="F6" s="64"/>
      <c r="G6" s="65"/>
      <c r="H6" s="65"/>
      <c r="I6" s="65"/>
      <c r="J6" s="65"/>
    </row>
    <row r="7" spans="1:12" ht="18.75" hidden="1">
      <c r="C7" s="23"/>
      <c r="D7" s="23"/>
      <c r="E7" s="64" t="s">
        <v>235</v>
      </c>
      <c r="F7" s="65"/>
      <c r="G7" s="65"/>
      <c r="H7" s="65"/>
      <c r="I7" s="65"/>
      <c r="J7" s="65"/>
    </row>
    <row r="8" spans="1:12" ht="18.75" hidden="1">
      <c r="C8" s="23"/>
      <c r="D8" s="23"/>
      <c r="E8" s="45"/>
      <c r="F8" s="45"/>
      <c r="G8" s="45"/>
    </row>
    <row r="9" spans="1:12" ht="18.75" hidden="1">
      <c r="C9" s="23"/>
      <c r="D9" s="23"/>
      <c r="E9" s="64" t="s">
        <v>183</v>
      </c>
      <c r="F9" s="64"/>
      <c r="G9" s="65"/>
      <c r="H9" s="65"/>
      <c r="I9" s="65"/>
      <c r="J9" s="65"/>
    </row>
    <row r="10" spans="1:12" ht="18.75" hidden="1">
      <c r="C10" s="23"/>
      <c r="D10" s="23"/>
      <c r="E10" s="64" t="s">
        <v>117</v>
      </c>
      <c r="F10" s="64"/>
      <c r="G10" s="65"/>
      <c r="H10" s="65"/>
      <c r="I10" s="65"/>
      <c r="J10" s="65"/>
    </row>
    <row r="11" spans="1:12" ht="18.75" hidden="1">
      <c r="C11" s="23"/>
      <c r="D11" s="23"/>
      <c r="E11" s="64" t="s">
        <v>231</v>
      </c>
      <c r="F11" s="64"/>
      <c r="G11" s="65"/>
      <c r="H11" s="65"/>
      <c r="I11" s="65"/>
      <c r="J11" s="65"/>
    </row>
    <row r="12" spans="1:12" ht="8.25" customHeight="1">
      <c r="C12" s="23"/>
      <c r="D12" s="23"/>
      <c r="E12" s="64"/>
      <c r="F12" s="64"/>
      <c r="G12" s="41"/>
    </row>
    <row r="13" spans="1:12" ht="16.5">
      <c r="A13" s="69" t="s">
        <v>171</v>
      </c>
      <c r="B13" s="69"/>
      <c r="C13" s="69"/>
      <c r="D13" s="69"/>
      <c r="E13" s="69"/>
      <c r="F13" s="69"/>
      <c r="G13" s="65"/>
      <c r="H13" s="65"/>
      <c r="I13" s="65"/>
      <c r="J13" s="65"/>
      <c r="K13" s="65"/>
      <c r="L13" s="65"/>
    </row>
    <row r="14" spans="1:12" ht="16.5">
      <c r="A14" s="69" t="s">
        <v>97</v>
      </c>
      <c r="B14" s="69"/>
      <c r="C14" s="69"/>
      <c r="D14" s="69"/>
      <c r="E14" s="69"/>
      <c r="F14" s="69"/>
      <c r="G14" s="65"/>
      <c r="H14" s="65"/>
      <c r="I14" s="65"/>
      <c r="J14" s="65"/>
      <c r="K14" s="65"/>
      <c r="L14" s="65"/>
    </row>
    <row r="15" spans="1:12" ht="16.5">
      <c r="A15" s="69" t="s">
        <v>98</v>
      </c>
      <c r="B15" s="69"/>
      <c r="C15" s="69"/>
      <c r="D15" s="69"/>
      <c r="E15" s="69"/>
      <c r="F15" s="69"/>
      <c r="G15" s="65"/>
      <c r="H15" s="65"/>
      <c r="I15" s="65"/>
      <c r="J15" s="65"/>
      <c r="K15" s="65"/>
      <c r="L15" s="65"/>
    </row>
    <row r="16" spans="1:12" ht="16.5">
      <c r="A16" s="69" t="s">
        <v>182</v>
      </c>
      <c r="B16" s="69"/>
      <c r="C16" s="69"/>
      <c r="D16" s="69"/>
      <c r="E16" s="69"/>
      <c r="F16" s="69"/>
      <c r="G16" s="65"/>
      <c r="H16" s="65"/>
      <c r="I16" s="65"/>
      <c r="J16" s="65"/>
      <c r="K16" s="65"/>
      <c r="L16" s="65"/>
    </row>
    <row r="17" spans="1:12" ht="16.5">
      <c r="A17" s="69" t="s">
        <v>181</v>
      </c>
      <c r="B17" s="69"/>
      <c r="C17" s="69"/>
      <c r="D17" s="69"/>
      <c r="E17" s="69"/>
      <c r="F17" s="69"/>
      <c r="G17" s="65"/>
      <c r="H17" s="65"/>
      <c r="I17" s="65"/>
      <c r="J17" s="65"/>
      <c r="K17" s="65"/>
      <c r="L17" s="65"/>
    </row>
    <row r="18" spans="1:12" ht="4.5" customHeight="1">
      <c r="A18" s="69"/>
      <c r="B18" s="69"/>
      <c r="C18" s="69"/>
      <c r="D18" s="69"/>
      <c r="E18" s="69"/>
      <c r="F18" s="25"/>
      <c r="G18" s="42"/>
    </row>
    <row r="19" spans="1:12" ht="14.25" customHeight="1">
      <c r="A19" s="3"/>
      <c r="B19" s="3"/>
      <c r="C19" s="3"/>
      <c r="D19" s="3"/>
      <c r="E19" s="3"/>
      <c r="F19" s="4"/>
      <c r="G19" s="4"/>
    </row>
    <row r="20" spans="1:12" ht="46.5" customHeight="1">
      <c r="A20" s="66" t="s">
        <v>95</v>
      </c>
      <c r="B20" s="67"/>
      <c r="C20" s="67"/>
      <c r="D20" s="68"/>
      <c r="E20" s="28" t="s">
        <v>96</v>
      </c>
      <c r="F20" s="29" t="s">
        <v>102</v>
      </c>
      <c r="G20" s="29" t="s">
        <v>232</v>
      </c>
      <c r="H20" s="29" t="s">
        <v>102</v>
      </c>
      <c r="I20" s="29" t="s">
        <v>233</v>
      </c>
      <c r="J20" s="29" t="s">
        <v>102</v>
      </c>
      <c r="K20" s="51" t="s">
        <v>236</v>
      </c>
      <c r="L20" s="53" t="s">
        <v>237</v>
      </c>
    </row>
    <row r="21" spans="1:12" ht="0.75" hidden="1" customHeight="1">
      <c r="A21" s="30" t="s">
        <v>103</v>
      </c>
      <c r="B21" s="30" t="s">
        <v>104</v>
      </c>
      <c r="C21" s="30" t="s">
        <v>105</v>
      </c>
      <c r="D21" s="30" t="s">
        <v>106</v>
      </c>
      <c r="E21" s="31" t="s">
        <v>107</v>
      </c>
      <c r="F21" s="32"/>
      <c r="G21" s="32"/>
      <c r="H21" s="43"/>
      <c r="I21" s="32"/>
      <c r="J21" s="43"/>
      <c r="K21" s="43"/>
      <c r="L21" s="54"/>
    </row>
    <row r="22" spans="1:12" ht="15.75">
      <c r="A22" s="48" t="s">
        <v>0</v>
      </c>
      <c r="B22" s="48" t="s">
        <v>1</v>
      </c>
      <c r="C22" s="48" t="s">
        <v>2</v>
      </c>
      <c r="D22" s="48" t="s">
        <v>0</v>
      </c>
      <c r="E22" s="49" t="s">
        <v>110</v>
      </c>
      <c r="F22" s="26">
        <f>F23+F25+F27+F32+F34+F36+F39+F41+F44+F47</f>
        <v>31494.400000000001</v>
      </c>
      <c r="G22" s="26">
        <f>G23+G25+G27+G32+G34+G36+G39+G41+G44+G47</f>
        <v>-1052.3</v>
      </c>
      <c r="H22" s="50">
        <f>F22+G22</f>
        <v>30442.100000000002</v>
      </c>
      <c r="I22" s="26">
        <f>I23+I25+I27+I32+I34+I36+I39+I41+I44+I47</f>
        <v>770</v>
      </c>
      <c r="J22" s="50">
        <f>J23+J25+J27+J32+J34+J36+J39+J41+J44+J47</f>
        <v>32520.159500000002</v>
      </c>
      <c r="K22" s="50">
        <f>K23+K25+K27+K32+K34+K36+K39+K41+K44+K47+K53</f>
        <v>17098.680349999995</v>
      </c>
      <c r="L22" s="59">
        <f>K22/J22*100</f>
        <v>52.578709984494367</v>
      </c>
    </row>
    <row r="23" spans="1:12" ht="15.75">
      <c r="A23" s="21" t="s">
        <v>0</v>
      </c>
      <c r="B23" s="21" t="s">
        <v>3</v>
      </c>
      <c r="C23" s="21" t="s">
        <v>2</v>
      </c>
      <c r="D23" s="21" t="s">
        <v>0</v>
      </c>
      <c r="E23" s="12" t="s">
        <v>4</v>
      </c>
      <c r="F23" s="13">
        <v>8447.1</v>
      </c>
      <c r="G23" s="13">
        <f>G24</f>
        <v>0</v>
      </c>
      <c r="H23" s="46">
        <f t="shared" ref="H23:H88" si="0">F23+G23</f>
        <v>8447.1</v>
      </c>
      <c r="I23" s="13">
        <f>I24</f>
        <v>0</v>
      </c>
      <c r="J23" s="46">
        <f t="shared" ref="J23:J88" si="1">H23+I23</f>
        <v>8447.1</v>
      </c>
      <c r="K23" s="55">
        <f>K24</f>
        <v>3854.5328100000002</v>
      </c>
      <c r="L23" s="56">
        <f t="shared" ref="L23:L88" si="2">K23/J23*100</f>
        <v>45.63143339134141</v>
      </c>
    </row>
    <row r="24" spans="1:12" ht="15.75">
      <c r="A24" s="33" t="s">
        <v>0</v>
      </c>
      <c r="B24" s="33" t="s">
        <v>5</v>
      </c>
      <c r="C24" s="33" t="s">
        <v>2</v>
      </c>
      <c r="D24" s="33" t="s">
        <v>7</v>
      </c>
      <c r="E24" s="16" t="s">
        <v>6</v>
      </c>
      <c r="F24" s="13">
        <v>8447.1</v>
      </c>
      <c r="G24" s="13"/>
      <c r="H24" s="44">
        <f t="shared" si="0"/>
        <v>8447.1</v>
      </c>
      <c r="I24" s="13"/>
      <c r="J24" s="44">
        <f t="shared" si="1"/>
        <v>8447.1</v>
      </c>
      <c r="K24" s="57">
        <v>3854.5328100000002</v>
      </c>
      <c r="L24" s="58">
        <f t="shared" si="2"/>
        <v>45.63143339134141</v>
      </c>
    </row>
    <row r="25" spans="1:12" ht="47.25">
      <c r="A25" s="21" t="s">
        <v>0</v>
      </c>
      <c r="B25" s="21" t="s">
        <v>8</v>
      </c>
      <c r="C25" s="21" t="s">
        <v>2</v>
      </c>
      <c r="D25" s="21" t="s">
        <v>0</v>
      </c>
      <c r="E25" s="12" t="s">
        <v>9</v>
      </c>
      <c r="F25" s="13">
        <v>3519.1</v>
      </c>
      <c r="G25" s="13">
        <f>G26</f>
        <v>-1052.3</v>
      </c>
      <c r="H25" s="46">
        <f t="shared" si="0"/>
        <v>2466.8000000000002</v>
      </c>
      <c r="I25" s="13">
        <f>I26</f>
        <v>0</v>
      </c>
      <c r="J25" s="46">
        <f>J26</f>
        <v>2466.9</v>
      </c>
      <c r="K25" s="55">
        <f>K26</f>
        <v>1235.8390300000001</v>
      </c>
      <c r="L25" s="56">
        <f t="shared" si="2"/>
        <v>50.096843406704771</v>
      </c>
    </row>
    <row r="26" spans="1:12" ht="31.5">
      <c r="A26" s="33" t="s">
        <v>0</v>
      </c>
      <c r="B26" s="33" t="s">
        <v>10</v>
      </c>
      <c r="C26" s="33" t="s">
        <v>2</v>
      </c>
      <c r="D26" s="33" t="s">
        <v>7</v>
      </c>
      <c r="E26" s="16" t="s">
        <v>11</v>
      </c>
      <c r="F26" s="17">
        <v>3519.1</v>
      </c>
      <c r="G26" s="17">
        <v>-1052.3</v>
      </c>
      <c r="H26" s="44">
        <f t="shared" si="0"/>
        <v>2466.8000000000002</v>
      </c>
      <c r="I26" s="17"/>
      <c r="J26" s="44">
        <v>2466.9</v>
      </c>
      <c r="K26" s="57">
        <v>1235.8390300000001</v>
      </c>
      <c r="L26" s="58">
        <f t="shared" si="2"/>
        <v>50.096843406704771</v>
      </c>
    </row>
    <row r="27" spans="1:12" ht="18" customHeight="1">
      <c r="A27" s="21" t="s">
        <v>0</v>
      </c>
      <c r="B27" s="21" t="s">
        <v>12</v>
      </c>
      <c r="C27" s="21" t="s">
        <v>2</v>
      </c>
      <c r="D27" s="21" t="s">
        <v>0</v>
      </c>
      <c r="E27" s="12" t="s">
        <v>13</v>
      </c>
      <c r="F27" s="13">
        <f>F28+F29+F30+F31</f>
        <v>7780.9</v>
      </c>
      <c r="G27" s="13">
        <f>G28+G29+G30+G31</f>
        <v>0</v>
      </c>
      <c r="H27" s="46">
        <f t="shared" si="0"/>
        <v>7780.9</v>
      </c>
      <c r="I27" s="13">
        <f>I28+I29+I30+I31</f>
        <v>0</v>
      </c>
      <c r="J27" s="46">
        <f>J28+J29+J30+J31</f>
        <v>9080.9</v>
      </c>
      <c r="K27" s="46">
        <f>K28+K29+K30+K31</f>
        <v>5809.7023799999988</v>
      </c>
      <c r="L27" s="56">
        <f t="shared" si="2"/>
        <v>63.977165038707604</v>
      </c>
    </row>
    <row r="28" spans="1:12" ht="31.5">
      <c r="A28" s="33" t="s">
        <v>0</v>
      </c>
      <c r="B28" s="33" t="s">
        <v>14</v>
      </c>
      <c r="C28" s="33" t="s">
        <v>2</v>
      </c>
      <c r="D28" s="33" t="s">
        <v>7</v>
      </c>
      <c r="E28" s="16" t="s">
        <v>15</v>
      </c>
      <c r="F28" s="17">
        <v>4993.1000000000004</v>
      </c>
      <c r="G28" s="17"/>
      <c r="H28" s="44">
        <f t="shared" si="0"/>
        <v>4993.1000000000004</v>
      </c>
      <c r="I28" s="17"/>
      <c r="J28" s="44">
        <v>6293.1</v>
      </c>
      <c r="K28" s="57">
        <v>4453.3483999999999</v>
      </c>
      <c r="L28" s="58">
        <f t="shared" si="2"/>
        <v>70.765574994835617</v>
      </c>
    </row>
    <row r="29" spans="1:12" ht="31.5">
      <c r="A29" s="33" t="s">
        <v>0</v>
      </c>
      <c r="B29" s="33" t="s">
        <v>130</v>
      </c>
      <c r="C29" s="33" t="s">
        <v>2</v>
      </c>
      <c r="D29" s="33" t="s">
        <v>7</v>
      </c>
      <c r="E29" s="16" t="s">
        <v>16</v>
      </c>
      <c r="F29" s="17">
        <v>2085.6999999999998</v>
      </c>
      <c r="G29" s="17"/>
      <c r="H29" s="44">
        <f t="shared" si="0"/>
        <v>2085.6999999999998</v>
      </c>
      <c r="I29" s="17"/>
      <c r="J29" s="44">
        <v>2085.6999999999998</v>
      </c>
      <c r="K29" s="57">
        <v>991.32183999999995</v>
      </c>
      <c r="L29" s="58">
        <f t="shared" si="2"/>
        <v>47.529454859279866</v>
      </c>
    </row>
    <row r="30" spans="1:12" ht="15.75">
      <c r="A30" s="33" t="s">
        <v>0</v>
      </c>
      <c r="B30" s="33" t="s">
        <v>131</v>
      </c>
      <c r="C30" s="33" t="s">
        <v>2</v>
      </c>
      <c r="D30" s="33" t="s">
        <v>7</v>
      </c>
      <c r="E30" s="16" t="s">
        <v>17</v>
      </c>
      <c r="F30" s="17">
        <v>53.9</v>
      </c>
      <c r="G30" s="17"/>
      <c r="H30" s="44">
        <f t="shared" si="0"/>
        <v>53.9</v>
      </c>
      <c r="I30" s="17"/>
      <c r="J30" s="44">
        <f t="shared" si="1"/>
        <v>53.9</v>
      </c>
      <c r="K30" s="57">
        <v>178.48841999999999</v>
      </c>
      <c r="L30" s="58">
        <f t="shared" si="2"/>
        <v>331.14734693877551</v>
      </c>
    </row>
    <row r="31" spans="1:12" ht="31.5">
      <c r="A31" s="33" t="s">
        <v>0</v>
      </c>
      <c r="B31" s="33" t="s">
        <v>132</v>
      </c>
      <c r="C31" s="33" t="s">
        <v>2</v>
      </c>
      <c r="D31" s="33" t="s">
        <v>7</v>
      </c>
      <c r="E31" s="16" t="s">
        <v>100</v>
      </c>
      <c r="F31" s="17">
        <v>648.20000000000005</v>
      </c>
      <c r="G31" s="17"/>
      <c r="H31" s="44">
        <f t="shared" si="0"/>
        <v>648.20000000000005</v>
      </c>
      <c r="I31" s="17"/>
      <c r="J31" s="44">
        <f t="shared" si="1"/>
        <v>648.20000000000005</v>
      </c>
      <c r="K31" s="57">
        <v>186.54372000000001</v>
      </c>
      <c r="L31" s="58">
        <f t="shared" si="2"/>
        <v>28.778728787411289</v>
      </c>
    </row>
    <row r="32" spans="1:12" ht="15.75">
      <c r="A32" s="21" t="s">
        <v>0</v>
      </c>
      <c r="B32" s="21" t="s">
        <v>18</v>
      </c>
      <c r="C32" s="21" t="s">
        <v>2</v>
      </c>
      <c r="D32" s="21" t="s">
        <v>0</v>
      </c>
      <c r="E32" s="12" t="s">
        <v>19</v>
      </c>
      <c r="F32" s="13">
        <v>986.8</v>
      </c>
      <c r="G32" s="13">
        <f>G33</f>
        <v>0</v>
      </c>
      <c r="H32" s="46">
        <f t="shared" si="0"/>
        <v>986.8</v>
      </c>
      <c r="I32" s="13">
        <f>I33</f>
        <v>0</v>
      </c>
      <c r="J32" s="46">
        <f>J33</f>
        <v>986.8</v>
      </c>
      <c r="K32" s="46">
        <f>K33</f>
        <v>673.88126</v>
      </c>
      <c r="L32" s="56">
        <f t="shared" si="2"/>
        <v>68.289548034049446</v>
      </c>
    </row>
    <row r="33" spans="1:12" ht="15.75">
      <c r="A33" s="33" t="s">
        <v>0</v>
      </c>
      <c r="B33" s="33" t="s">
        <v>133</v>
      </c>
      <c r="C33" s="33" t="s">
        <v>2</v>
      </c>
      <c r="D33" s="33" t="s">
        <v>7</v>
      </c>
      <c r="E33" s="16" t="s">
        <v>227</v>
      </c>
      <c r="F33" s="17">
        <v>986.8</v>
      </c>
      <c r="G33" s="17"/>
      <c r="H33" s="44">
        <f t="shared" si="0"/>
        <v>986.8</v>
      </c>
      <c r="I33" s="17"/>
      <c r="J33" s="44">
        <f t="shared" si="1"/>
        <v>986.8</v>
      </c>
      <c r="K33" s="57">
        <v>673.88126</v>
      </c>
      <c r="L33" s="58">
        <f t="shared" si="2"/>
        <v>68.289548034049446</v>
      </c>
    </row>
    <row r="34" spans="1:12" ht="15.75">
      <c r="A34" s="21" t="s">
        <v>0</v>
      </c>
      <c r="B34" s="21" t="s">
        <v>20</v>
      </c>
      <c r="C34" s="21" t="s">
        <v>2</v>
      </c>
      <c r="D34" s="21" t="s">
        <v>0</v>
      </c>
      <c r="E34" s="12" t="s">
        <v>21</v>
      </c>
      <c r="F34" s="13">
        <v>219</v>
      </c>
      <c r="G34" s="13">
        <f>G35</f>
        <v>0</v>
      </c>
      <c r="H34" s="46">
        <f t="shared" si="0"/>
        <v>219</v>
      </c>
      <c r="I34" s="13">
        <f>I35</f>
        <v>0</v>
      </c>
      <c r="J34" s="46">
        <f>J35</f>
        <v>219</v>
      </c>
      <c r="K34" s="46">
        <f>K35</f>
        <v>86.031999999999996</v>
      </c>
      <c r="L34" s="56">
        <f t="shared" si="2"/>
        <v>39.284018264840185</v>
      </c>
    </row>
    <row r="35" spans="1:12" ht="31.5" customHeight="1">
      <c r="A35" s="33" t="s">
        <v>0</v>
      </c>
      <c r="B35" s="33" t="s">
        <v>134</v>
      </c>
      <c r="C35" s="33" t="s">
        <v>2</v>
      </c>
      <c r="D35" s="33" t="s">
        <v>7</v>
      </c>
      <c r="E35" s="16" t="s">
        <v>101</v>
      </c>
      <c r="F35" s="17">
        <v>219</v>
      </c>
      <c r="G35" s="17"/>
      <c r="H35" s="44">
        <f t="shared" si="0"/>
        <v>219</v>
      </c>
      <c r="I35" s="17"/>
      <c r="J35" s="44">
        <f t="shared" si="1"/>
        <v>219</v>
      </c>
      <c r="K35" s="57">
        <v>86.031999999999996</v>
      </c>
      <c r="L35" s="58">
        <f t="shared" si="2"/>
        <v>39.284018264840185</v>
      </c>
    </row>
    <row r="36" spans="1:12" ht="47.25">
      <c r="A36" s="21" t="s">
        <v>0</v>
      </c>
      <c r="B36" s="21" t="s">
        <v>22</v>
      </c>
      <c r="C36" s="21" t="s">
        <v>2</v>
      </c>
      <c r="D36" s="21" t="s">
        <v>0</v>
      </c>
      <c r="E36" s="12" t="s">
        <v>23</v>
      </c>
      <c r="F36" s="13">
        <v>1728</v>
      </c>
      <c r="G36" s="13">
        <f>G37+G38</f>
        <v>0</v>
      </c>
      <c r="H36" s="46">
        <f t="shared" si="0"/>
        <v>1728</v>
      </c>
      <c r="I36" s="13">
        <f>I37+I38</f>
        <v>0</v>
      </c>
      <c r="J36" s="46">
        <f>J37+J38</f>
        <v>1728</v>
      </c>
      <c r="K36" s="46">
        <f>K37+K38</f>
        <v>901.51471000000004</v>
      </c>
      <c r="L36" s="56">
        <f t="shared" si="2"/>
        <v>52.170990162037036</v>
      </c>
    </row>
    <row r="37" spans="1:12" ht="95.25" customHeight="1">
      <c r="A37" s="33" t="s">
        <v>0</v>
      </c>
      <c r="B37" s="33" t="s">
        <v>24</v>
      </c>
      <c r="C37" s="33" t="s">
        <v>2</v>
      </c>
      <c r="D37" s="33" t="s">
        <v>25</v>
      </c>
      <c r="E37" s="15" t="s">
        <v>228</v>
      </c>
      <c r="F37" s="17">
        <v>1613</v>
      </c>
      <c r="G37" s="17"/>
      <c r="H37" s="44">
        <f t="shared" si="0"/>
        <v>1613</v>
      </c>
      <c r="I37" s="17"/>
      <c r="J37" s="44">
        <f t="shared" si="1"/>
        <v>1613</v>
      </c>
      <c r="K37" s="57">
        <v>833.79606000000001</v>
      </c>
      <c r="L37" s="58">
        <f t="shared" si="2"/>
        <v>51.692254184748919</v>
      </c>
    </row>
    <row r="38" spans="1:12" ht="94.5">
      <c r="A38" s="33" t="s">
        <v>0</v>
      </c>
      <c r="B38" s="33" t="s">
        <v>135</v>
      </c>
      <c r="C38" s="33" t="s">
        <v>2</v>
      </c>
      <c r="D38" s="33" t="s">
        <v>25</v>
      </c>
      <c r="E38" s="15" t="s">
        <v>229</v>
      </c>
      <c r="F38" s="17">
        <v>115</v>
      </c>
      <c r="G38" s="17"/>
      <c r="H38" s="44">
        <f t="shared" si="0"/>
        <v>115</v>
      </c>
      <c r="I38" s="17"/>
      <c r="J38" s="44">
        <f t="shared" si="1"/>
        <v>115</v>
      </c>
      <c r="K38" s="57">
        <v>67.718649999999997</v>
      </c>
      <c r="L38" s="58">
        <f t="shared" si="2"/>
        <v>58.885782608695649</v>
      </c>
    </row>
    <row r="39" spans="1:12" ht="32.25" customHeight="1">
      <c r="A39" s="21" t="s">
        <v>0</v>
      </c>
      <c r="B39" s="21" t="s">
        <v>27</v>
      </c>
      <c r="C39" s="21" t="s">
        <v>2</v>
      </c>
      <c r="D39" s="21" t="s">
        <v>0</v>
      </c>
      <c r="E39" s="12" t="s">
        <v>28</v>
      </c>
      <c r="F39" s="13">
        <v>195.4</v>
      </c>
      <c r="G39" s="13">
        <f>G40</f>
        <v>0</v>
      </c>
      <c r="H39" s="46">
        <f t="shared" si="0"/>
        <v>195.4</v>
      </c>
      <c r="I39" s="13">
        <f>I40</f>
        <v>0</v>
      </c>
      <c r="J39" s="46">
        <f>J40</f>
        <v>195.4</v>
      </c>
      <c r="K39" s="46">
        <f>K40</f>
        <v>115.4181</v>
      </c>
      <c r="L39" s="56">
        <f t="shared" si="2"/>
        <v>59.067604912998974</v>
      </c>
    </row>
    <row r="40" spans="1:12" ht="16.5" customHeight="1">
      <c r="A40" s="33" t="s">
        <v>0</v>
      </c>
      <c r="B40" s="33" t="s">
        <v>29</v>
      </c>
      <c r="C40" s="33" t="s">
        <v>2</v>
      </c>
      <c r="D40" s="33" t="s">
        <v>25</v>
      </c>
      <c r="E40" s="16" t="s">
        <v>30</v>
      </c>
      <c r="F40" s="17">
        <v>195.4</v>
      </c>
      <c r="G40" s="17"/>
      <c r="H40" s="44">
        <f t="shared" si="0"/>
        <v>195.4</v>
      </c>
      <c r="I40" s="17"/>
      <c r="J40" s="44">
        <f t="shared" si="1"/>
        <v>195.4</v>
      </c>
      <c r="K40" s="57">
        <v>115.4181</v>
      </c>
      <c r="L40" s="58">
        <f t="shared" si="2"/>
        <v>59.067604912998974</v>
      </c>
    </row>
    <row r="41" spans="1:12" ht="49.5" customHeight="1">
      <c r="A41" s="21" t="s">
        <v>0</v>
      </c>
      <c r="B41" s="21" t="s">
        <v>31</v>
      </c>
      <c r="C41" s="21" t="s">
        <v>2</v>
      </c>
      <c r="D41" s="21" t="s">
        <v>0</v>
      </c>
      <c r="E41" s="12" t="s">
        <v>111</v>
      </c>
      <c r="F41" s="13">
        <v>8109.1</v>
      </c>
      <c r="G41" s="13">
        <f>G42+G43</f>
        <v>0</v>
      </c>
      <c r="H41" s="46">
        <f t="shared" si="0"/>
        <v>8109.1</v>
      </c>
      <c r="I41" s="13">
        <f>I42+I43</f>
        <v>0</v>
      </c>
      <c r="J41" s="46">
        <f>J42+J43</f>
        <v>8117.0595000000003</v>
      </c>
      <c r="K41" s="46">
        <f>K42+K43</f>
        <v>3771.7727800000002</v>
      </c>
      <c r="L41" s="56">
        <f t="shared" si="2"/>
        <v>46.467230898085695</v>
      </c>
    </row>
    <row r="42" spans="1:12" ht="15.75">
      <c r="A42" s="33" t="s">
        <v>0</v>
      </c>
      <c r="B42" s="33" t="s">
        <v>32</v>
      </c>
      <c r="C42" s="33" t="s">
        <v>2</v>
      </c>
      <c r="D42" s="33" t="s">
        <v>33</v>
      </c>
      <c r="E42" s="16" t="s">
        <v>136</v>
      </c>
      <c r="F42" s="17">
        <v>7496.8</v>
      </c>
      <c r="G42" s="17"/>
      <c r="H42" s="44">
        <f t="shared" si="0"/>
        <v>7496.8</v>
      </c>
      <c r="I42" s="17"/>
      <c r="J42" s="44">
        <f t="shared" si="1"/>
        <v>7496.8</v>
      </c>
      <c r="K42" s="57">
        <v>3429.9506200000001</v>
      </c>
      <c r="L42" s="58">
        <f t="shared" si="2"/>
        <v>45.752195870237969</v>
      </c>
    </row>
    <row r="43" spans="1:12" ht="15.75">
      <c r="A43" s="33" t="s">
        <v>0</v>
      </c>
      <c r="B43" s="33" t="s">
        <v>36</v>
      </c>
      <c r="C43" s="33" t="s">
        <v>2</v>
      </c>
      <c r="D43" s="33" t="s">
        <v>33</v>
      </c>
      <c r="E43" s="16" t="s">
        <v>37</v>
      </c>
      <c r="F43" s="17">
        <v>612.29999999999995</v>
      </c>
      <c r="G43" s="17"/>
      <c r="H43" s="44">
        <f t="shared" si="0"/>
        <v>612.29999999999995</v>
      </c>
      <c r="I43" s="17"/>
      <c r="J43" s="44">
        <v>620.2595</v>
      </c>
      <c r="K43" s="57">
        <v>341.82216</v>
      </c>
      <c r="L43" s="58">
        <f t="shared" si="2"/>
        <v>55.109540442347118</v>
      </c>
    </row>
    <row r="44" spans="1:12" ht="31.5">
      <c r="A44" s="21" t="s">
        <v>0</v>
      </c>
      <c r="B44" s="21" t="s">
        <v>38</v>
      </c>
      <c r="C44" s="21" t="s">
        <v>2</v>
      </c>
      <c r="D44" s="21" t="s">
        <v>0</v>
      </c>
      <c r="E44" s="12" t="s">
        <v>39</v>
      </c>
      <c r="F44" s="13">
        <v>250</v>
      </c>
      <c r="G44" s="13">
        <f>G45+G46</f>
        <v>0</v>
      </c>
      <c r="H44" s="46">
        <f t="shared" si="0"/>
        <v>250</v>
      </c>
      <c r="I44" s="13">
        <f>I45+I46</f>
        <v>770</v>
      </c>
      <c r="J44" s="46">
        <f>J45+J46</f>
        <v>1020</v>
      </c>
      <c r="K44" s="46">
        <f>K45+K46</f>
        <v>572.72627999999997</v>
      </c>
      <c r="L44" s="56">
        <f t="shared" si="2"/>
        <v>56.149635294117637</v>
      </c>
    </row>
    <row r="45" spans="1:12" ht="94.5">
      <c r="A45" s="33" t="s">
        <v>0</v>
      </c>
      <c r="B45" s="33" t="s">
        <v>40</v>
      </c>
      <c r="C45" s="33" t="s">
        <v>2</v>
      </c>
      <c r="D45" s="33" t="s">
        <v>234</v>
      </c>
      <c r="E45" s="16" t="s">
        <v>112</v>
      </c>
      <c r="F45" s="17">
        <v>200</v>
      </c>
      <c r="G45" s="17"/>
      <c r="H45" s="44">
        <f t="shared" si="0"/>
        <v>200</v>
      </c>
      <c r="I45" s="17">
        <v>670</v>
      </c>
      <c r="J45" s="44">
        <v>870</v>
      </c>
      <c r="K45" s="57">
        <v>432.18281999999999</v>
      </c>
      <c r="L45" s="58">
        <f t="shared" si="2"/>
        <v>49.676186206896553</v>
      </c>
    </row>
    <row r="46" spans="1:12" ht="42" customHeight="1">
      <c r="A46" s="33" t="s">
        <v>0</v>
      </c>
      <c r="B46" s="33" t="s">
        <v>41</v>
      </c>
      <c r="C46" s="33" t="s">
        <v>2</v>
      </c>
      <c r="D46" s="33" t="s">
        <v>43</v>
      </c>
      <c r="E46" s="16" t="s">
        <v>42</v>
      </c>
      <c r="F46" s="17">
        <v>50</v>
      </c>
      <c r="G46" s="17"/>
      <c r="H46" s="44">
        <f t="shared" si="0"/>
        <v>50</v>
      </c>
      <c r="I46" s="17">
        <v>100</v>
      </c>
      <c r="J46" s="44">
        <v>150</v>
      </c>
      <c r="K46" s="57">
        <v>140.54346000000001</v>
      </c>
      <c r="L46" s="58">
        <f t="shared" si="2"/>
        <v>93.695639999999997</v>
      </c>
    </row>
    <row r="47" spans="1:12" ht="18" customHeight="1">
      <c r="A47" s="21" t="s">
        <v>0</v>
      </c>
      <c r="B47" s="21" t="s">
        <v>44</v>
      </c>
      <c r="C47" s="21" t="s">
        <v>2</v>
      </c>
      <c r="D47" s="21" t="s">
        <v>0</v>
      </c>
      <c r="E47" s="12" t="s">
        <v>45</v>
      </c>
      <c r="F47" s="13">
        <f>F48+F49+F50+F51+F52</f>
        <v>259</v>
      </c>
      <c r="G47" s="13">
        <f>G48+G49++G50+G51+G52</f>
        <v>0</v>
      </c>
      <c r="H47" s="46">
        <f t="shared" si="0"/>
        <v>259</v>
      </c>
      <c r="I47" s="13">
        <f>I48+I49++I50+I51+I52</f>
        <v>0</v>
      </c>
      <c r="J47" s="46">
        <f>J48+J49+J50+J51+J52</f>
        <v>259</v>
      </c>
      <c r="K47" s="46">
        <f>K48+K49+K50+K51+K52</f>
        <v>76.66</v>
      </c>
      <c r="L47" s="56">
        <f t="shared" si="2"/>
        <v>29.598455598455597</v>
      </c>
    </row>
    <row r="48" spans="1:12" ht="31.5">
      <c r="A48" s="33" t="s">
        <v>0</v>
      </c>
      <c r="B48" s="33" t="s">
        <v>46</v>
      </c>
      <c r="C48" s="33" t="s">
        <v>2</v>
      </c>
      <c r="D48" s="33" t="s">
        <v>48</v>
      </c>
      <c r="E48" s="16" t="s">
        <v>47</v>
      </c>
      <c r="F48" s="17">
        <v>2</v>
      </c>
      <c r="G48" s="17"/>
      <c r="H48" s="44">
        <f t="shared" si="0"/>
        <v>2</v>
      </c>
      <c r="I48" s="17"/>
      <c r="J48" s="44">
        <f t="shared" si="1"/>
        <v>2</v>
      </c>
      <c r="K48" s="57">
        <v>5.1749999999999998</v>
      </c>
      <c r="L48" s="58">
        <f t="shared" si="2"/>
        <v>258.75</v>
      </c>
    </row>
    <row r="49" spans="1:12" ht="126.75" customHeight="1">
      <c r="A49" s="33" t="s">
        <v>0</v>
      </c>
      <c r="B49" s="33" t="s">
        <v>49</v>
      </c>
      <c r="C49" s="33" t="s">
        <v>2</v>
      </c>
      <c r="D49" s="33" t="s">
        <v>48</v>
      </c>
      <c r="E49" s="15" t="s">
        <v>137</v>
      </c>
      <c r="F49" s="17">
        <v>30</v>
      </c>
      <c r="G49" s="17"/>
      <c r="H49" s="44">
        <f t="shared" si="0"/>
        <v>30</v>
      </c>
      <c r="I49" s="17"/>
      <c r="J49" s="44">
        <f t="shared" si="1"/>
        <v>30</v>
      </c>
      <c r="K49" s="57">
        <v>20</v>
      </c>
      <c r="L49" s="58">
        <f t="shared" si="2"/>
        <v>66.666666666666657</v>
      </c>
    </row>
    <row r="50" spans="1:12" ht="63">
      <c r="A50" s="33" t="s">
        <v>0</v>
      </c>
      <c r="B50" s="33" t="s">
        <v>179</v>
      </c>
      <c r="C50" s="33" t="s">
        <v>2</v>
      </c>
      <c r="D50" s="33" t="s">
        <v>48</v>
      </c>
      <c r="E50" s="34" t="s">
        <v>180</v>
      </c>
      <c r="F50" s="17">
        <v>14</v>
      </c>
      <c r="G50" s="17"/>
      <c r="H50" s="44">
        <f t="shared" si="0"/>
        <v>14</v>
      </c>
      <c r="I50" s="17"/>
      <c r="J50" s="44">
        <f t="shared" si="1"/>
        <v>14</v>
      </c>
      <c r="K50" s="57">
        <v>0</v>
      </c>
      <c r="L50" s="58">
        <f t="shared" si="2"/>
        <v>0</v>
      </c>
    </row>
    <row r="51" spans="1:12" ht="78.75">
      <c r="A51" s="33" t="s">
        <v>0</v>
      </c>
      <c r="B51" s="33" t="s">
        <v>50</v>
      </c>
      <c r="C51" s="33" t="s">
        <v>2</v>
      </c>
      <c r="D51" s="33" t="s">
        <v>48</v>
      </c>
      <c r="E51" s="16" t="s">
        <v>51</v>
      </c>
      <c r="F51" s="17">
        <v>15</v>
      </c>
      <c r="G51" s="17"/>
      <c r="H51" s="44">
        <f t="shared" si="0"/>
        <v>15</v>
      </c>
      <c r="I51" s="17"/>
      <c r="J51" s="44">
        <f t="shared" si="1"/>
        <v>15</v>
      </c>
      <c r="K51" s="57">
        <v>1</v>
      </c>
      <c r="L51" s="58">
        <f t="shared" si="2"/>
        <v>6.666666666666667</v>
      </c>
    </row>
    <row r="52" spans="1:12" ht="31.5">
      <c r="A52" s="33" t="s">
        <v>0</v>
      </c>
      <c r="B52" s="33" t="s">
        <v>52</v>
      </c>
      <c r="C52" s="33" t="s">
        <v>2</v>
      </c>
      <c r="D52" s="33" t="s">
        <v>48</v>
      </c>
      <c r="E52" s="16" t="s">
        <v>53</v>
      </c>
      <c r="F52" s="17">
        <v>198</v>
      </c>
      <c r="G52" s="17"/>
      <c r="H52" s="44">
        <f t="shared" si="0"/>
        <v>198</v>
      </c>
      <c r="I52" s="17"/>
      <c r="J52" s="44">
        <f t="shared" si="1"/>
        <v>198</v>
      </c>
      <c r="K52" s="57">
        <v>50.484999999999999</v>
      </c>
      <c r="L52" s="58">
        <f t="shared" si="2"/>
        <v>25.497474747474747</v>
      </c>
    </row>
    <row r="53" spans="1:12" ht="15.75">
      <c r="A53" s="21" t="s">
        <v>0</v>
      </c>
      <c r="B53" s="21" t="s">
        <v>238</v>
      </c>
      <c r="C53" s="21" t="s">
        <v>2</v>
      </c>
      <c r="D53" s="21" t="s">
        <v>147</v>
      </c>
      <c r="E53" s="12" t="s">
        <v>239</v>
      </c>
      <c r="F53" s="13"/>
      <c r="G53" s="13"/>
      <c r="H53" s="46"/>
      <c r="I53" s="13"/>
      <c r="J53" s="46">
        <v>0</v>
      </c>
      <c r="K53" s="55">
        <f>K54</f>
        <v>0.60099999999999998</v>
      </c>
      <c r="L53" s="58" t="e">
        <f t="shared" si="2"/>
        <v>#DIV/0!</v>
      </c>
    </row>
    <row r="54" spans="1:12" ht="15.75">
      <c r="A54" s="33" t="s">
        <v>0</v>
      </c>
      <c r="B54" s="33" t="s">
        <v>240</v>
      </c>
      <c r="C54" s="33" t="s">
        <v>2</v>
      </c>
      <c r="D54" s="33" t="s">
        <v>147</v>
      </c>
      <c r="E54" s="16" t="s">
        <v>241</v>
      </c>
      <c r="F54" s="17"/>
      <c r="G54" s="17"/>
      <c r="H54" s="44"/>
      <c r="I54" s="17"/>
      <c r="J54" s="44">
        <v>0</v>
      </c>
      <c r="K54" s="57">
        <v>0.60099999999999998</v>
      </c>
      <c r="L54" s="58" t="e">
        <f t="shared" si="2"/>
        <v>#DIV/0!</v>
      </c>
    </row>
    <row r="55" spans="1:12" ht="22.5" customHeight="1">
      <c r="A55" s="19" t="s">
        <v>0</v>
      </c>
      <c r="B55" s="19" t="s">
        <v>54</v>
      </c>
      <c r="C55" s="19" t="s">
        <v>2</v>
      </c>
      <c r="D55" s="19" t="s">
        <v>0</v>
      </c>
      <c r="E55" s="20" t="s">
        <v>55</v>
      </c>
      <c r="F55" s="26">
        <f>F56</f>
        <v>110097.1</v>
      </c>
      <c r="G55" s="26">
        <f>G56+G138</f>
        <v>4862.7600000000011</v>
      </c>
      <c r="H55" s="50">
        <f t="shared" si="0"/>
        <v>114959.86</v>
      </c>
      <c r="I55" s="26">
        <f>I56+I138</f>
        <v>0</v>
      </c>
      <c r="J55" s="50">
        <f>J56+J138+J143</f>
        <v>117017.74999999999</v>
      </c>
      <c r="K55" s="50">
        <f>K56+K138+K143</f>
        <v>68001.165269999983</v>
      </c>
      <c r="L55" s="59">
        <f t="shared" si="2"/>
        <v>58.1118379647532</v>
      </c>
    </row>
    <row r="56" spans="1:12" ht="31.5">
      <c r="A56" s="5" t="s">
        <v>0</v>
      </c>
      <c r="B56" s="5" t="s">
        <v>58</v>
      </c>
      <c r="C56" s="5" t="s">
        <v>2</v>
      </c>
      <c r="D56" s="5" t="s">
        <v>0</v>
      </c>
      <c r="E56" s="6" t="s">
        <v>59</v>
      </c>
      <c r="F56" s="10">
        <f>F57+F60+F83+F128</f>
        <v>110097.1</v>
      </c>
      <c r="G56" s="10">
        <f>G57+G60+G83</f>
        <v>4807.7600000000011</v>
      </c>
      <c r="H56" s="46">
        <f t="shared" si="0"/>
        <v>114904.86</v>
      </c>
      <c r="I56" s="10">
        <f>I57+I60+I83</f>
        <v>0</v>
      </c>
      <c r="J56" s="46">
        <f>J57+J60+J83</f>
        <v>116970.70999999999</v>
      </c>
      <c r="K56" s="46">
        <f>K57+K60+K83</f>
        <v>67954.12526999999</v>
      </c>
      <c r="L56" s="56">
        <f t="shared" si="2"/>
        <v>58.094992558393457</v>
      </c>
    </row>
    <row r="57" spans="1:12" ht="31.5">
      <c r="A57" s="5" t="s">
        <v>0</v>
      </c>
      <c r="B57" s="5" t="s">
        <v>187</v>
      </c>
      <c r="C57" s="5" t="s">
        <v>2</v>
      </c>
      <c r="D57" s="5" t="s">
        <v>57</v>
      </c>
      <c r="E57" s="6" t="s">
        <v>184</v>
      </c>
      <c r="F57" s="10">
        <f>F58</f>
        <v>26760</v>
      </c>
      <c r="G57" s="10">
        <f>G58+G59</f>
        <v>0</v>
      </c>
      <c r="H57" s="46">
        <f t="shared" si="0"/>
        <v>26760</v>
      </c>
      <c r="I57" s="10">
        <f>I58+I59</f>
        <v>0</v>
      </c>
      <c r="J57" s="46">
        <f>J58</f>
        <v>26760</v>
      </c>
      <c r="K57" s="55">
        <f>K58</f>
        <v>15380</v>
      </c>
      <c r="L57" s="56">
        <f t="shared" si="2"/>
        <v>57.473841554559044</v>
      </c>
    </row>
    <row r="58" spans="1:12" ht="19.5" customHeight="1">
      <c r="A58" s="7" t="s">
        <v>0</v>
      </c>
      <c r="B58" s="7" t="s">
        <v>186</v>
      </c>
      <c r="C58" s="7" t="s">
        <v>2</v>
      </c>
      <c r="D58" s="7" t="s">
        <v>57</v>
      </c>
      <c r="E58" s="8" t="s">
        <v>108</v>
      </c>
      <c r="F58" s="11">
        <f>F59</f>
        <v>26760</v>
      </c>
      <c r="G58" s="11"/>
      <c r="H58" s="44">
        <f t="shared" si="0"/>
        <v>26760</v>
      </c>
      <c r="I58" s="11"/>
      <c r="J58" s="44">
        <f t="shared" si="1"/>
        <v>26760</v>
      </c>
      <c r="K58" s="57">
        <f>K59</f>
        <v>15380</v>
      </c>
      <c r="L58" s="58">
        <f t="shared" si="2"/>
        <v>57.473841554559044</v>
      </c>
    </row>
    <row r="59" spans="1:12" ht="31.5">
      <c r="A59" s="7" t="s">
        <v>56</v>
      </c>
      <c r="B59" s="7" t="s">
        <v>188</v>
      </c>
      <c r="C59" s="7" t="s">
        <v>2</v>
      </c>
      <c r="D59" s="7" t="s">
        <v>57</v>
      </c>
      <c r="E59" s="8" t="s">
        <v>109</v>
      </c>
      <c r="F59" s="11">
        <v>26760</v>
      </c>
      <c r="G59" s="11"/>
      <c r="H59" s="44">
        <f t="shared" si="0"/>
        <v>26760</v>
      </c>
      <c r="I59" s="11"/>
      <c r="J59" s="44">
        <f t="shared" si="1"/>
        <v>26760</v>
      </c>
      <c r="K59" s="57">
        <v>15380</v>
      </c>
      <c r="L59" s="58">
        <f t="shared" si="2"/>
        <v>57.473841554559044</v>
      </c>
    </row>
    <row r="60" spans="1:12" ht="31.5">
      <c r="A60" s="5" t="s">
        <v>0</v>
      </c>
      <c r="B60" s="5" t="s">
        <v>60</v>
      </c>
      <c r="C60" s="5" t="s">
        <v>2</v>
      </c>
      <c r="D60" s="5" t="s">
        <v>57</v>
      </c>
      <c r="E60" s="6" t="s">
        <v>185</v>
      </c>
      <c r="F60" s="10">
        <f>F73++F75</f>
        <v>37088.6</v>
      </c>
      <c r="G60" s="10">
        <f>G73+G75</f>
        <v>1769.76</v>
      </c>
      <c r="H60" s="46">
        <f t="shared" si="0"/>
        <v>38858.36</v>
      </c>
      <c r="I60" s="10">
        <f>I73+I75</f>
        <v>0</v>
      </c>
      <c r="J60" s="46">
        <f>J73+J75</f>
        <v>40953.06</v>
      </c>
      <c r="K60" s="46">
        <f>K73+K75</f>
        <v>25509.781630000001</v>
      </c>
      <c r="L60" s="56">
        <f t="shared" si="2"/>
        <v>62.290294376049069</v>
      </c>
    </row>
    <row r="61" spans="1:12" ht="47.25" hidden="1">
      <c r="A61" s="5" t="s">
        <v>0</v>
      </c>
      <c r="B61" s="5" t="s">
        <v>157</v>
      </c>
      <c r="C61" s="5" t="s">
        <v>2</v>
      </c>
      <c r="D61" s="5" t="s">
        <v>57</v>
      </c>
      <c r="E61" s="6" t="s">
        <v>158</v>
      </c>
      <c r="F61" s="10" t="e">
        <f>#REF!+#REF!</f>
        <v>#REF!</v>
      </c>
      <c r="G61" s="10"/>
      <c r="H61" s="44" t="e">
        <f t="shared" si="0"/>
        <v>#REF!</v>
      </c>
      <c r="I61" s="10"/>
      <c r="J61" s="44" t="e">
        <f t="shared" si="1"/>
        <v>#REF!</v>
      </c>
      <c r="K61" s="57"/>
      <c r="L61" s="58" t="e">
        <f t="shared" si="2"/>
        <v>#REF!</v>
      </c>
    </row>
    <row r="62" spans="1:12" ht="47.25" hidden="1">
      <c r="A62" s="7" t="s">
        <v>56</v>
      </c>
      <c r="B62" s="7" t="s">
        <v>159</v>
      </c>
      <c r="C62" s="7" t="s">
        <v>2</v>
      </c>
      <c r="D62" s="7" t="s">
        <v>57</v>
      </c>
      <c r="E62" s="8" t="s">
        <v>160</v>
      </c>
      <c r="F62" s="10" t="e">
        <f>#REF!+#REF!</f>
        <v>#REF!</v>
      </c>
      <c r="G62" s="10"/>
      <c r="H62" s="44" t="e">
        <f t="shared" si="0"/>
        <v>#REF!</v>
      </c>
      <c r="I62" s="10"/>
      <c r="J62" s="44" t="e">
        <f t="shared" si="1"/>
        <v>#REF!</v>
      </c>
      <c r="K62" s="57"/>
      <c r="L62" s="58" t="e">
        <f t="shared" si="2"/>
        <v>#REF!</v>
      </c>
    </row>
    <row r="63" spans="1:12" ht="0.75" hidden="1" customHeight="1">
      <c r="A63" s="5" t="s">
        <v>0</v>
      </c>
      <c r="B63" s="5" t="s">
        <v>118</v>
      </c>
      <c r="C63" s="5" t="s">
        <v>2</v>
      </c>
      <c r="D63" s="5" t="s">
        <v>57</v>
      </c>
      <c r="E63" s="18" t="s">
        <v>123</v>
      </c>
      <c r="F63" s="10" t="e">
        <f>#REF!+#REF!</f>
        <v>#REF!</v>
      </c>
      <c r="G63" s="10"/>
      <c r="H63" s="44" t="e">
        <f t="shared" si="0"/>
        <v>#REF!</v>
      </c>
      <c r="I63" s="10"/>
      <c r="J63" s="44" t="e">
        <f t="shared" si="1"/>
        <v>#REF!</v>
      </c>
      <c r="K63" s="57"/>
      <c r="L63" s="58" t="e">
        <f t="shared" si="2"/>
        <v>#REF!</v>
      </c>
    </row>
    <row r="64" spans="1:12" ht="126" hidden="1">
      <c r="A64" s="7" t="s">
        <v>0</v>
      </c>
      <c r="B64" s="7" t="s">
        <v>119</v>
      </c>
      <c r="C64" s="7" t="s">
        <v>2</v>
      </c>
      <c r="D64" s="7" t="s">
        <v>57</v>
      </c>
      <c r="E64" s="9" t="s">
        <v>125</v>
      </c>
      <c r="F64" s="10" t="e">
        <f>#REF!+#REF!</f>
        <v>#REF!</v>
      </c>
      <c r="G64" s="10"/>
      <c r="H64" s="44" t="e">
        <f t="shared" si="0"/>
        <v>#REF!</v>
      </c>
      <c r="I64" s="10"/>
      <c r="J64" s="44" t="e">
        <f t="shared" si="1"/>
        <v>#REF!</v>
      </c>
      <c r="K64" s="57"/>
      <c r="L64" s="58" t="e">
        <f t="shared" si="2"/>
        <v>#REF!</v>
      </c>
    </row>
    <row r="65" spans="1:12" ht="94.5" hidden="1">
      <c r="A65" s="7" t="s">
        <v>56</v>
      </c>
      <c r="B65" s="7" t="s">
        <v>119</v>
      </c>
      <c r="C65" s="7" t="s">
        <v>120</v>
      </c>
      <c r="D65" s="7" t="s">
        <v>57</v>
      </c>
      <c r="E65" s="9" t="s">
        <v>127</v>
      </c>
      <c r="F65" s="10" t="e">
        <f>#REF!+#REF!</f>
        <v>#REF!</v>
      </c>
      <c r="G65" s="10"/>
      <c r="H65" s="44" t="e">
        <f t="shared" si="0"/>
        <v>#REF!</v>
      </c>
      <c r="I65" s="10"/>
      <c r="J65" s="44" t="e">
        <f t="shared" si="1"/>
        <v>#REF!</v>
      </c>
      <c r="K65" s="57"/>
      <c r="L65" s="58" t="e">
        <f t="shared" si="2"/>
        <v>#REF!</v>
      </c>
    </row>
    <row r="66" spans="1:12" ht="93.75" hidden="1" customHeight="1">
      <c r="A66" s="7" t="s">
        <v>26</v>
      </c>
      <c r="B66" s="7" t="s">
        <v>119</v>
      </c>
      <c r="C66" s="7" t="s">
        <v>120</v>
      </c>
      <c r="D66" s="7" t="s">
        <v>57</v>
      </c>
      <c r="E66" s="9" t="s">
        <v>127</v>
      </c>
      <c r="F66" s="10" t="e">
        <f>#REF!+#REF!</f>
        <v>#REF!</v>
      </c>
      <c r="G66" s="10"/>
      <c r="H66" s="44" t="e">
        <f t="shared" si="0"/>
        <v>#REF!</v>
      </c>
      <c r="I66" s="10"/>
      <c r="J66" s="44" t="e">
        <f t="shared" si="1"/>
        <v>#REF!</v>
      </c>
      <c r="K66" s="57"/>
      <c r="L66" s="58" t="e">
        <f t="shared" si="2"/>
        <v>#REF!</v>
      </c>
    </row>
    <row r="67" spans="1:12" ht="94.5" hidden="1">
      <c r="A67" s="5" t="s">
        <v>0</v>
      </c>
      <c r="B67" s="5" t="s">
        <v>121</v>
      </c>
      <c r="C67" s="5" t="s">
        <v>2</v>
      </c>
      <c r="D67" s="5" t="s">
        <v>57</v>
      </c>
      <c r="E67" s="18" t="s">
        <v>124</v>
      </c>
      <c r="F67" s="10" t="e">
        <f>#REF!+#REF!</f>
        <v>#REF!</v>
      </c>
      <c r="G67" s="10"/>
      <c r="H67" s="44" t="e">
        <f t="shared" si="0"/>
        <v>#REF!</v>
      </c>
      <c r="I67" s="10"/>
      <c r="J67" s="44" t="e">
        <f t="shared" si="1"/>
        <v>#REF!</v>
      </c>
      <c r="K67" s="57"/>
      <c r="L67" s="58" t="e">
        <f t="shared" si="2"/>
        <v>#REF!</v>
      </c>
    </row>
    <row r="68" spans="1:12" ht="82.5" hidden="1" customHeight="1">
      <c r="A68" s="7" t="s">
        <v>0</v>
      </c>
      <c r="B68" s="7" t="s">
        <v>122</v>
      </c>
      <c r="C68" s="7" t="s">
        <v>2</v>
      </c>
      <c r="D68" s="7" t="s">
        <v>57</v>
      </c>
      <c r="E68" s="9" t="s">
        <v>126</v>
      </c>
      <c r="F68" s="10" t="e">
        <f>#REF!+#REF!</f>
        <v>#REF!</v>
      </c>
      <c r="G68" s="10"/>
      <c r="H68" s="44" t="e">
        <f t="shared" si="0"/>
        <v>#REF!</v>
      </c>
      <c r="I68" s="10"/>
      <c r="J68" s="44" t="e">
        <f t="shared" si="1"/>
        <v>#REF!</v>
      </c>
      <c r="K68" s="57"/>
      <c r="L68" s="58" t="e">
        <f t="shared" si="2"/>
        <v>#REF!</v>
      </c>
    </row>
    <row r="69" spans="1:12" ht="56.25" hidden="1" customHeight="1">
      <c r="A69" s="7" t="s">
        <v>56</v>
      </c>
      <c r="B69" s="7" t="s">
        <v>122</v>
      </c>
      <c r="C69" s="7" t="s">
        <v>120</v>
      </c>
      <c r="D69" s="7" t="s">
        <v>57</v>
      </c>
      <c r="E69" s="9" t="s">
        <v>128</v>
      </c>
      <c r="F69" s="10" t="e">
        <f>#REF!+#REF!</f>
        <v>#REF!</v>
      </c>
      <c r="G69" s="10"/>
      <c r="H69" s="44" t="e">
        <f t="shared" si="0"/>
        <v>#REF!</v>
      </c>
      <c r="I69" s="10"/>
      <c r="J69" s="44" t="e">
        <f t="shared" si="1"/>
        <v>#REF!</v>
      </c>
      <c r="K69" s="57"/>
      <c r="L69" s="58" t="e">
        <f t="shared" si="2"/>
        <v>#REF!</v>
      </c>
    </row>
    <row r="70" spans="1:12" ht="56.25" hidden="1" customHeight="1">
      <c r="A70" s="7" t="s">
        <v>26</v>
      </c>
      <c r="B70" s="7" t="s">
        <v>122</v>
      </c>
      <c r="C70" s="7" t="s">
        <v>120</v>
      </c>
      <c r="D70" s="7" t="s">
        <v>57</v>
      </c>
      <c r="E70" s="9" t="s">
        <v>128</v>
      </c>
      <c r="F70" s="10" t="e">
        <f>#REF!+#REF!</f>
        <v>#REF!</v>
      </c>
      <c r="G70" s="10"/>
      <c r="H70" s="44" t="e">
        <f t="shared" si="0"/>
        <v>#REF!</v>
      </c>
      <c r="I70" s="10"/>
      <c r="J70" s="44" t="e">
        <f t="shared" si="1"/>
        <v>#REF!</v>
      </c>
      <c r="K70" s="57"/>
      <c r="L70" s="58" t="e">
        <f t="shared" si="2"/>
        <v>#REF!</v>
      </c>
    </row>
    <row r="71" spans="1:12" ht="66.75" hidden="1" customHeight="1">
      <c r="A71" s="5" t="s">
        <v>0</v>
      </c>
      <c r="B71" s="5" t="s">
        <v>141</v>
      </c>
      <c r="C71" s="5" t="s">
        <v>2</v>
      </c>
      <c r="D71" s="5" t="s">
        <v>57</v>
      </c>
      <c r="E71" s="18" t="s">
        <v>142</v>
      </c>
      <c r="F71" s="10" t="e">
        <f>#REF!+#REF!</f>
        <v>#REF!</v>
      </c>
      <c r="G71" s="10"/>
      <c r="H71" s="44" t="e">
        <f t="shared" si="0"/>
        <v>#REF!</v>
      </c>
      <c r="I71" s="10"/>
      <c r="J71" s="44" t="e">
        <f t="shared" si="1"/>
        <v>#REF!</v>
      </c>
      <c r="K71" s="57"/>
      <c r="L71" s="58" t="e">
        <f t="shared" si="2"/>
        <v>#REF!</v>
      </c>
    </row>
    <row r="72" spans="1:12" ht="65.25" hidden="1" customHeight="1">
      <c r="A72" s="7" t="s">
        <v>35</v>
      </c>
      <c r="B72" s="7" t="s">
        <v>143</v>
      </c>
      <c r="C72" s="7" t="s">
        <v>2</v>
      </c>
      <c r="D72" s="7" t="s">
        <v>57</v>
      </c>
      <c r="E72" s="9" t="s">
        <v>144</v>
      </c>
      <c r="F72" s="10" t="e">
        <f>#REF!+#REF!</f>
        <v>#REF!</v>
      </c>
      <c r="G72" s="10"/>
      <c r="H72" s="44" t="e">
        <f t="shared" si="0"/>
        <v>#REF!</v>
      </c>
      <c r="I72" s="10"/>
      <c r="J72" s="44" t="e">
        <f t="shared" si="1"/>
        <v>#REF!</v>
      </c>
      <c r="K72" s="57"/>
      <c r="L72" s="58" t="e">
        <f t="shared" si="2"/>
        <v>#REF!</v>
      </c>
    </row>
    <row r="73" spans="1:12" ht="96.75" customHeight="1">
      <c r="A73" s="5" t="s">
        <v>0</v>
      </c>
      <c r="B73" s="5" t="s">
        <v>189</v>
      </c>
      <c r="C73" s="5" t="s">
        <v>2</v>
      </c>
      <c r="D73" s="5" t="s">
        <v>57</v>
      </c>
      <c r="E73" s="14" t="s">
        <v>129</v>
      </c>
      <c r="F73" s="10">
        <f>F74</f>
        <v>14307</v>
      </c>
      <c r="G73" s="10">
        <f>G74</f>
        <v>1769.76</v>
      </c>
      <c r="H73" s="46">
        <f t="shared" si="0"/>
        <v>16076.76</v>
      </c>
      <c r="I73" s="10">
        <f>I74</f>
        <v>0</v>
      </c>
      <c r="J73" s="46">
        <f>J74</f>
        <v>17683.759999999998</v>
      </c>
      <c r="K73" s="46">
        <f>K74</f>
        <v>8689.5339999999997</v>
      </c>
      <c r="L73" s="56">
        <f t="shared" si="2"/>
        <v>49.13849769506033</v>
      </c>
    </row>
    <row r="74" spans="1:12" ht="93.75" customHeight="1">
      <c r="A74" s="7" t="s">
        <v>26</v>
      </c>
      <c r="B74" s="7" t="s">
        <v>190</v>
      </c>
      <c r="C74" s="7" t="s">
        <v>2</v>
      </c>
      <c r="D74" s="7" t="s">
        <v>57</v>
      </c>
      <c r="E74" s="15" t="s">
        <v>99</v>
      </c>
      <c r="F74" s="11">
        <v>14307</v>
      </c>
      <c r="G74" s="11">
        <v>1769.76</v>
      </c>
      <c r="H74" s="44">
        <f t="shared" si="0"/>
        <v>16076.76</v>
      </c>
      <c r="I74" s="11"/>
      <c r="J74" s="44">
        <v>17683.759999999998</v>
      </c>
      <c r="K74" s="57">
        <v>8689.5339999999997</v>
      </c>
      <c r="L74" s="58">
        <f t="shared" si="2"/>
        <v>49.13849769506033</v>
      </c>
    </row>
    <row r="75" spans="1:12" ht="15.75">
      <c r="A75" s="5" t="s">
        <v>0</v>
      </c>
      <c r="B75" s="5" t="s">
        <v>191</v>
      </c>
      <c r="C75" s="5" t="s">
        <v>2</v>
      </c>
      <c r="D75" s="5" t="s">
        <v>57</v>
      </c>
      <c r="E75" s="12" t="s">
        <v>61</v>
      </c>
      <c r="F75" s="10">
        <f>F76+F77+F78+F79+F80+F82</f>
        <v>22781.599999999999</v>
      </c>
      <c r="G75" s="10">
        <f>G76+G77+G78+G79+G80+G82</f>
        <v>0</v>
      </c>
      <c r="H75" s="46">
        <f t="shared" si="0"/>
        <v>22781.599999999999</v>
      </c>
      <c r="I75" s="10">
        <f>I76+I77+I78+I79+I80+I82</f>
        <v>0</v>
      </c>
      <c r="J75" s="46">
        <f>SUM(J76:J82)</f>
        <v>23269.3</v>
      </c>
      <c r="K75" s="46">
        <f>K76+K77+K78+K79+K80+K82</f>
        <v>16820.247630000002</v>
      </c>
      <c r="L75" s="56">
        <f t="shared" si="2"/>
        <v>72.285146652456248</v>
      </c>
    </row>
    <row r="76" spans="1:12" ht="15.75">
      <c r="A76" s="7" t="s">
        <v>62</v>
      </c>
      <c r="B76" s="7" t="s">
        <v>192</v>
      </c>
      <c r="C76" s="7" t="s">
        <v>2</v>
      </c>
      <c r="D76" s="7" t="s">
        <v>57</v>
      </c>
      <c r="E76" s="16" t="s">
        <v>65</v>
      </c>
      <c r="F76" s="11">
        <v>631</v>
      </c>
      <c r="G76" s="11"/>
      <c r="H76" s="44">
        <f t="shared" si="0"/>
        <v>631</v>
      </c>
      <c r="I76" s="11"/>
      <c r="J76" s="44">
        <f t="shared" si="1"/>
        <v>631</v>
      </c>
      <c r="K76" s="57">
        <v>175.7</v>
      </c>
      <c r="L76" s="58">
        <f t="shared" si="2"/>
        <v>27.844690966719494</v>
      </c>
    </row>
    <row r="77" spans="1:12" ht="15.75">
      <c r="A77" s="7" t="s">
        <v>34</v>
      </c>
      <c r="B77" s="7" t="s">
        <v>192</v>
      </c>
      <c r="C77" s="7" t="s">
        <v>2</v>
      </c>
      <c r="D77" s="7" t="s">
        <v>57</v>
      </c>
      <c r="E77" s="16" t="s">
        <v>65</v>
      </c>
      <c r="F77" s="11">
        <v>372.3</v>
      </c>
      <c r="G77" s="11"/>
      <c r="H77" s="44">
        <f t="shared" si="0"/>
        <v>372.3</v>
      </c>
      <c r="I77" s="11"/>
      <c r="J77" s="44">
        <f t="shared" si="1"/>
        <v>372.3</v>
      </c>
      <c r="K77" s="57">
        <v>627.29718000000003</v>
      </c>
      <c r="L77" s="58">
        <f t="shared" si="2"/>
        <v>168.49239323126511</v>
      </c>
    </row>
    <row r="78" spans="1:12" ht="15.75">
      <c r="A78" s="7" t="s">
        <v>35</v>
      </c>
      <c r="B78" s="7" t="s">
        <v>192</v>
      </c>
      <c r="C78" s="7" t="s">
        <v>2</v>
      </c>
      <c r="D78" s="7" t="s">
        <v>57</v>
      </c>
      <c r="E78" s="16" t="s">
        <v>65</v>
      </c>
      <c r="F78" s="11">
        <v>5743.5</v>
      </c>
      <c r="G78" s="11"/>
      <c r="H78" s="44">
        <f t="shared" si="0"/>
        <v>5743.5</v>
      </c>
      <c r="I78" s="11"/>
      <c r="J78" s="44">
        <v>6231.2</v>
      </c>
      <c r="K78" s="57">
        <v>4873</v>
      </c>
      <c r="L78" s="58">
        <f t="shared" si="2"/>
        <v>78.20323533187829</v>
      </c>
    </row>
    <row r="79" spans="1:12" ht="15.75">
      <c r="A79" s="7" t="s">
        <v>63</v>
      </c>
      <c r="B79" s="7" t="s">
        <v>192</v>
      </c>
      <c r="C79" s="7" t="s">
        <v>2</v>
      </c>
      <c r="D79" s="7" t="s">
        <v>57</v>
      </c>
      <c r="E79" s="16" t="s">
        <v>65</v>
      </c>
      <c r="F79" s="11">
        <v>5878</v>
      </c>
      <c r="G79" s="11"/>
      <c r="H79" s="44">
        <f t="shared" si="0"/>
        <v>5878</v>
      </c>
      <c r="I79" s="11"/>
      <c r="J79" s="44">
        <f t="shared" si="1"/>
        <v>5878</v>
      </c>
      <c r="K79" s="57">
        <v>3334.7</v>
      </c>
      <c r="L79" s="58">
        <f t="shared" si="2"/>
        <v>56.73188159237835</v>
      </c>
    </row>
    <row r="80" spans="1:12" ht="15.75">
      <c r="A80" s="7" t="s">
        <v>56</v>
      </c>
      <c r="B80" s="7" t="s">
        <v>192</v>
      </c>
      <c r="C80" s="7" t="s">
        <v>2</v>
      </c>
      <c r="D80" s="7" t="s">
        <v>57</v>
      </c>
      <c r="E80" s="16" t="s">
        <v>65</v>
      </c>
      <c r="F80" s="11">
        <v>5606.8</v>
      </c>
      <c r="G80" s="11"/>
      <c r="H80" s="44">
        <f t="shared" si="0"/>
        <v>5606.8</v>
      </c>
      <c r="I80" s="11"/>
      <c r="J80" s="44">
        <f t="shared" si="1"/>
        <v>5606.8</v>
      </c>
      <c r="K80" s="57">
        <v>5134.1504500000001</v>
      </c>
      <c r="L80" s="58">
        <f t="shared" si="2"/>
        <v>91.570065812941422</v>
      </c>
    </row>
    <row r="81" spans="1:12" ht="0.75" hidden="1" customHeight="1">
      <c r="A81" s="7" t="s">
        <v>64</v>
      </c>
      <c r="B81" s="7" t="s">
        <v>192</v>
      </c>
      <c r="C81" s="7" t="s">
        <v>2</v>
      </c>
      <c r="D81" s="7" t="s">
        <v>57</v>
      </c>
      <c r="E81" s="16" t="s">
        <v>65</v>
      </c>
      <c r="F81" s="11"/>
      <c r="G81" s="11"/>
      <c r="H81" s="44">
        <f t="shared" si="0"/>
        <v>0</v>
      </c>
      <c r="I81" s="11"/>
      <c r="J81" s="44">
        <f t="shared" si="1"/>
        <v>0</v>
      </c>
      <c r="K81" s="57"/>
      <c r="L81" s="58" t="e">
        <f t="shared" si="2"/>
        <v>#DIV/0!</v>
      </c>
    </row>
    <row r="82" spans="1:12" ht="15.75">
      <c r="A82" s="7" t="s">
        <v>26</v>
      </c>
      <c r="B82" s="7" t="s">
        <v>192</v>
      </c>
      <c r="C82" s="7" t="s">
        <v>2</v>
      </c>
      <c r="D82" s="7" t="s">
        <v>57</v>
      </c>
      <c r="E82" s="16" t="s">
        <v>65</v>
      </c>
      <c r="F82" s="11">
        <v>4550</v>
      </c>
      <c r="G82" s="11"/>
      <c r="H82" s="44">
        <f t="shared" si="0"/>
        <v>4550</v>
      </c>
      <c r="I82" s="11"/>
      <c r="J82" s="44">
        <f t="shared" si="1"/>
        <v>4550</v>
      </c>
      <c r="K82" s="57">
        <v>2675.4</v>
      </c>
      <c r="L82" s="58">
        <f t="shared" si="2"/>
        <v>58.8</v>
      </c>
    </row>
    <row r="83" spans="1:12" ht="31.5">
      <c r="A83" s="5" t="s">
        <v>0</v>
      </c>
      <c r="B83" s="5" t="s">
        <v>194</v>
      </c>
      <c r="C83" s="5" t="s">
        <v>2</v>
      </c>
      <c r="D83" s="5" t="s">
        <v>0</v>
      </c>
      <c r="E83" s="12" t="s">
        <v>193</v>
      </c>
      <c r="F83" s="10">
        <f>F92+F99+F101+F105+F109+F111+F113+F115+F117+F125+F121+F123</f>
        <v>46248.5</v>
      </c>
      <c r="G83" s="10">
        <f>G92+G99+G101+G113+G115+G121+G123+G125</f>
        <v>3038.0000000000009</v>
      </c>
      <c r="H83" s="46">
        <f t="shared" si="0"/>
        <v>49286.5</v>
      </c>
      <c r="I83" s="10">
        <f>I92+I99+I101+I113+I115+I121+I123+I125</f>
        <v>0</v>
      </c>
      <c r="J83" s="46">
        <f>J92+J99+J101+J113+J115+J119+J121+J123+J125</f>
        <v>49257.649999999994</v>
      </c>
      <c r="K83" s="46">
        <f>K92+K99+K101+K113+K115+K119+K121+K123+K125</f>
        <v>27064.343639999999</v>
      </c>
      <c r="L83" s="56">
        <f t="shared" si="2"/>
        <v>54.944447491912427</v>
      </c>
    </row>
    <row r="84" spans="1:12" ht="47.25" hidden="1">
      <c r="A84" s="5" t="s">
        <v>0</v>
      </c>
      <c r="B84" s="5" t="s">
        <v>167</v>
      </c>
      <c r="C84" s="5" t="s">
        <v>2</v>
      </c>
      <c r="D84" s="5" t="s">
        <v>57</v>
      </c>
      <c r="E84" s="12" t="s">
        <v>168</v>
      </c>
      <c r="F84" s="10"/>
      <c r="G84" s="10"/>
      <c r="H84" s="44">
        <f t="shared" si="0"/>
        <v>0</v>
      </c>
      <c r="I84" s="10"/>
      <c r="J84" s="44">
        <f t="shared" si="1"/>
        <v>0</v>
      </c>
      <c r="K84" s="57"/>
      <c r="L84" s="58" t="e">
        <f t="shared" si="2"/>
        <v>#DIV/0!</v>
      </c>
    </row>
    <row r="85" spans="1:12" ht="47.25" hidden="1">
      <c r="A85" s="7" t="s">
        <v>26</v>
      </c>
      <c r="B85" s="7" t="s">
        <v>169</v>
      </c>
      <c r="C85" s="7" t="s">
        <v>2</v>
      </c>
      <c r="D85" s="7" t="s">
        <v>57</v>
      </c>
      <c r="E85" s="16" t="s">
        <v>170</v>
      </c>
      <c r="F85" s="11"/>
      <c r="G85" s="11"/>
      <c r="H85" s="44">
        <f t="shared" si="0"/>
        <v>0</v>
      </c>
      <c r="I85" s="11"/>
      <c r="J85" s="44">
        <f t="shared" si="1"/>
        <v>0</v>
      </c>
      <c r="K85" s="57"/>
      <c r="L85" s="58" t="e">
        <f t="shared" si="2"/>
        <v>#DIV/0!</v>
      </c>
    </row>
    <row r="86" spans="1:12" ht="63" hidden="1">
      <c r="A86" s="5" t="s">
        <v>0</v>
      </c>
      <c r="B86" s="5" t="s">
        <v>195</v>
      </c>
      <c r="C86" s="5" t="s">
        <v>2</v>
      </c>
      <c r="D86" s="5" t="s">
        <v>57</v>
      </c>
      <c r="E86" s="12" t="s">
        <v>196</v>
      </c>
      <c r="F86" s="27"/>
      <c r="G86" s="27"/>
      <c r="H86" s="44">
        <f t="shared" si="0"/>
        <v>0</v>
      </c>
      <c r="I86" s="27"/>
      <c r="J86" s="44">
        <f t="shared" si="1"/>
        <v>0</v>
      </c>
      <c r="K86" s="57"/>
      <c r="L86" s="58" t="e">
        <f t="shared" si="2"/>
        <v>#DIV/0!</v>
      </c>
    </row>
    <row r="87" spans="1:12" ht="78" hidden="1" customHeight="1">
      <c r="A87" s="7" t="s">
        <v>26</v>
      </c>
      <c r="B87" s="7" t="s">
        <v>198</v>
      </c>
      <c r="C87" s="7" t="s">
        <v>2</v>
      </c>
      <c r="D87" s="7" t="s">
        <v>57</v>
      </c>
      <c r="E87" s="16" t="s">
        <v>197</v>
      </c>
      <c r="F87" s="27"/>
      <c r="G87" s="27"/>
      <c r="H87" s="44">
        <f t="shared" si="0"/>
        <v>0</v>
      </c>
      <c r="I87" s="27"/>
      <c r="J87" s="44">
        <f t="shared" si="1"/>
        <v>0</v>
      </c>
      <c r="K87" s="57"/>
      <c r="L87" s="58" t="e">
        <f t="shared" si="2"/>
        <v>#DIV/0!</v>
      </c>
    </row>
    <row r="88" spans="1:12" ht="47.25" hidden="1">
      <c r="A88" s="36" t="s">
        <v>0</v>
      </c>
      <c r="B88" s="36" t="s">
        <v>199</v>
      </c>
      <c r="C88" s="36" t="s">
        <v>2</v>
      </c>
      <c r="D88" s="36" t="s">
        <v>57</v>
      </c>
      <c r="E88" s="37" t="s">
        <v>66</v>
      </c>
      <c r="F88" s="38"/>
      <c r="G88" s="38"/>
      <c r="H88" s="44">
        <f t="shared" si="0"/>
        <v>0</v>
      </c>
      <c r="I88" s="38"/>
      <c r="J88" s="44">
        <f t="shared" si="1"/>
        <v>0</v>
      </c>
      <c r="K88" s="57"/>
      <c r="L88" s="58" t="e">
        <f t="shared" si="2"/>
        <v>#DIV/0!</v>
      </c>
    </row>
    <row r="89" spans="1:12" ht="46.5" hidden="1" customHeight="1">
      <c r="A89" s="39" t="s">
        <v>56</v>
      </c>
      <c r="B89" s="39" t="s">
        <v>200</v>
      </c>
      <c r="C89" s="39" t="s">
        <v>2</v>
      </c>
      <c r="D89" s="39" t="s">
        <v>57</v>
      </c>
      <c r="E89" s="40" t="s">
        <v>67</v>
      </c>
      <c r="F89" s="27"/>
      <c r="G89" s="27"/>
      <c r="H89" s="44">
        <f t="shared" ref="H89:H144" si="3">F89+G89</f>
        <v>0</v>
      </c>
      <c r="I89" s="27"/>
      <c r="J89" s="44">
        <f t="shared" ref="J89:J142" si="4">H89+I89</f>
        <v>0</v>
      </c>
      <c r="K89" s="57"/>
      <c r="L89" s="58" t="e">
        <f t="shared" ref="L89:L145" si="5">K89/J89*100</f>
        <v>#DIV/0!</v>
      </c>
    </row>
    <row r="90" spans="1:12" ht="63" hidden="1">
      <c r="A90" s="5" t="s">
        <v>0</v>
      </c>
      <c r="B90" s="5" t="s">
        <v>68</v>
      </c>
      <c r="C90" s="5" t="s">
        <v>2</v>
      </c>
      <c r="D90" s="5" t="s">
        <v>57</v>
      </c>
      <c r="E90" s="12" t="s">
        <v>69</v>
      </c>
      <c r="F90" s="11" t="e">
        <f>#REF!+#REF!</f>
        <v>#REF!</v>
      </c>
      <c r="G90" s="11"/>
      <c r="H90" s="44" t="e">
        <f t="shared" si="3"/>
        <v>#REF!</v>
      </c>
      <c r="I90" s="11"/>
      <c r="J90" s="44" t="e">
        <f t="shared" si="4"/>
        <v>#REF!</v>
      </c>
      <c r="K90" s="57"/>
      <c r="L90" s="58" t="e">
        <f t="shared" si="5"/>
        <v>#REF!</v>
      </c>
    </row>
    <row r="91" spans="1:12" ht="47.25" hidden="1">
      <c r="A91" s="7" t="s">
        <v>26</v>
      </c>
      <c r="B91" s="7" t="s">
        <v>70</v>
      </c>
      <c r="C91" s="7" t="s">
        <v>2</v>
      </c>
      <c r="D91" s="7" t="s">
        <v>57</v>
      </c>
      <c r="E91" s="16" t="s">
        <v>71</v>
      </c>
      <c r="F91" s="11" t="e">
        <f>#REF!+#REF!</f>
        <v>#REF!</v>
      </c>
      <c r="G91" s="11"/>
      <c r="H91" s="44" t="e">
        <f t="shared" si="3"/>
        <v>#REF!</v>
      </c>
      <c r="I91" s="11"/>
      <c r="J91" s="44" t="e">
        <f t="shared" si="4"/>
        <v>#REF!</v>
      </c>
      <c r="K91" s="57"/>
      <c r="L91" s="58" t="e">
        <f t="shared" si="5"/>
        <v>#REF!</v>
      </c>
    </row>
    <row r="92" spans="1:12" ht="47.25">
      <c r="A92" s="5" t="s">
        <v>0</v>
      </c>
      <c r="B92" s="5" t="s">
        <v>201</v>
      </c>
      <c r="C92" s="5" t="s">
        <v>2</v>
      </c>
      <c r="D92" s="5" t="s">
        <v>57</v>
      </c>
      <c r="E92" s="35" t="s">
        <v>72</v>
      </c>
      <c r="F92" s="10">
        <f>F93+F94+F95+F96+F98</f>
        <v>6349.4</v>
      </c>
      <c r="G92" s="10">
        <f>G93+G94+G95+G96+G98</f>
        <v>0</v>
      </c>
      <c r="H92" s="46">
        <f t="shared" si="3"/>
        <v>6349.4</v>
      </c>
      <c r="I92" s="10">
        <f>I93+I94+I95+I96+I98</f>
        <v>0</v>
      </c>
      <c r="J92" s="46">
        <f>SUM(J93:J98)</f>
        <v>6349.4</v>
      </c>
      <c r="K92" s="46">
        <f>SUM(K93:K98)</f>
        <v>3039.3900000000003</v>
      </c>
      <c r="L92" s="56">
        <f t="shared" si="5"/>
        <v>47.868932497558831</v>
      </c>
    </row>
    <row r="93" spans="1:12" ht="47.25">
      <c r="A93" s="7" t="s">
        <v>34</v>
      </c>
      <c r="B93" s="7" t="s">
        <v>202</v>
      </c>
      <c r="C93" s="7" t="s">
        <v>2</v>
      </c>
      <c r="D93" s="7" t="s">
        <v>57</v>
      </c>
      <c r="E93" s="16" t="s">
        <v>73</v>
      </c>
      <c r="F93" s="11">
        <v>900</v>
      </c>
      <c r="G93" s="11"/>
      <c r="H93" s="44">
        <f t="shared" si="3"/>
        <v>900</v>
      </c>
      <c r="I93" s="11"/>
      <c r="J93" s="44">
        <f t="shared" si="4"/>
        <v>900</v>
      </c>
      <c r="K93" s="57">
        <v>454.4</v>
      </c>
      <c r="L93" s="58">
        <f t="shared" si="5"/>
        <v>50.48888888888888</v>
      </c>
    </row>
    <row r="94" spans="1:12" ht="47.25">
      <c r="A94" s="7" t="s">
        <v>35</v>
      </c>
      <c r="B94" s="7" t="s">
        <v>202</v>
      </c>
      <c r="C94" s="7" t="s">
        <v>2</v>
      </c>
      <c r="D94" s="7" t="s">
        <v>57</v>
      </c>
      <c r="E94" s="16" t="s">
        <v>73</v>
      </c>
      <c r="F94" s="11">
        <v>1950</v>
      </c>
      <c r="G94" s="11"/>
      <c r="H94" s="44">
        <f t="shared" si="3"/>
        <v>1950</v>
      </c>
      <c r="I94" s="11"/>
      <c r="J94" s="44">
        <f t="shared" si="4"/>
        <v>1950</v>
      </c>
      <c r="K94" s="57">
        <v>1083.4000000000001</v>
      </c>
      <c r="L94" s="58">
        <f t="shared" si="5"/>
        <v>55.558974358974368</v>
      </c>
    </row>
    <row r="95" spans="1:12" ht="47.25">
      <c r="A95" s="7" t="s">
        <v>63</v>
      </c>
      <c r="B95" s="7" t="s">
        <v>202</v>
      </c>
      <c r="C95" s="7" t="s">
        <v>2</v>
      </c>
      <c r="D95" s="7" t="s">
        <v>57</v>
      </c>
      <c r="E95" s="16" t="s">
        <v>73</v>
      </c>
      <c r="F95" s="11">
        <v>424</v>
      </c>
      <c r="G95" s="11"/>
      <c r="H95" s="44">
        <f t="shared" si="3"/>
        <v>424</v>
      </c>
      <c r="I95" s="11"/>
      <c r="J95" s="44">
        <f t="shared" si="4"/>
        <v>424</v>
      </c>
      <c r="K95" s="57">
        <v>180.59</v>
      </c>
      <c r="L95" s="58">
        <f t="shared" si="5"/>
        <v>42.591981132075475</v>
      </c>
    </row>
    <row r="96" spans="1:12" ht="45" customHeight="1">
      <c r="A96" s="7" t="s">
        <v>56</v>
      </c>
      <c r="B96" s="7" t="s">
        <v>202</v>
      </c>
      <c r="C96" s="7" t="s">
        <v>2</v>
      </c>
      <c r="D96" s="7" t="s">
        <v>57</v>
      </c>
      <c r="E96" s="16" t="s">
        <v>73</v>
      </c>
      <c r="F96" s="11">
        <v>1114.2</v>
      </c>
      <c r="G96" s="11"/>
      <c r="H96" s="44">
        <f t="shared" si="3"/>
        <v>1114.2</v>
      </c>
      <c r="I96" s="11"/>
      <c r="J96" s="44">
        <f t="shared" si="4"/>
        <v>1114.2</v>
      </c>
      <c r="K96" s="57">
        <v>556.5</v>
      </c>
      <c r="L96" s="58">
        <f t="shared" si="5"/>
        <v>49.946149703823366</v>
      </c>
    </row>
    <row r="97" spans="1:12" ht="0.75" hidden="1" customHeight="1">
      <c r="A97" s="7" t="s">
        <v>64</v>
      </c>
      <c r="B97" s="7" t="s">
        <v>202</v>
      </c>
      <c r="C97" s="7" t="s">
        <v>2</v>
      </c>
      <c r="D97" s="7" t="s">
        <v>57</v>
      </c>
      <c r="E97" s="16" t="s">
        <v>73</v>
      </c>
      <c r="F97" s="11"/>
      <c r="G97" s="11"/>
      <c r="H97" s="44">
        <f t="shared" si="3"/>
        <v>0</v>
      </c>
      <c r="I97" s="11"/>
      <c r="J97" s="44">
        <f t="shared" si="4"/>
        <v>0</v>
      </c>
      <c r="K97" s="57"/>
      <c r="L97" s="58" t="e">
        <f t="shared" si="5"/>
        <v>#DIV/0!</v>
      </c>
    </row>
    <row r="98" spans="1:12" ht="47.25">
      <c r="A98" s="7" t="s">
        <v>26</v>
      </c>
      <c r="B98" s="7" t="s">
        <v>202</v>
      </c>
      <c r="C98" s="7" t="s">
        <v>2</v>
      </c>
      <c r="D98" s="7" t="s">
        <v>57</v>
      </c>
      <c r="E98" s="16" t="s">
        <v>73</v>
      </c>
      <c r="F98" s="11">
        <v>1961.2</v>
      </c>
      <c r="G98" s="11"/>
      <c r="H98" s="44">
        <f t="shared" si="3"/>
        <v>1961.2</v>
      </c>
      <c r="I98" s="11"/>
      <c r="J98" s="44">
        <f t="shared" si="4"/>
        <v>1961.2</v>
      </c>
      <c r="K98" s="57">
        <v>764.5</v>
      </c>
      <c r="L98" s="58">
        <f t="shared" si="5"/>
        <v>38.981235977972666</v>
      </c>
    </row>
    <row r="99" spans="1:12" ht="46.5" customHeight="1">
      <c r="A99" s="5" t="s">
        <v>0</v>
      </c>
      <c r="B99" s="5" t="s">
        <v>203</v>
      </c>
      <c r="C99" s="5" t="s">
        <v>2</v>
      </c>
      <c r="D99" s="5" t="s">
        <v>57</v>
      </c>
      <c r="E99" s="35" t="s">
        <v>175</v>
      </c>
      <c r="F99" s="10">
        <f>F100</f>
        <v>3034</v>
      </c>
      <c r="G99" s="10">
        <f>G100</f>
        <v>0</v>
      </c>
      <c r="H99" s="46">
        <f t="shared" si="3"/>
        <v>3034</v>
      </c>
      <c r="I99" s="10">
        <f>I100</f>
        <v>0</v>
      </c>
      <c r="J99" s="46">
        <f>J100</f>
        <v>3034</v>
      </c>
      <c r="K99" s="55">
        <f>K100</f>
        <v>1741.914</v>
      </c>
      <c r="L99" s="56">
        <f t="shared" si="5"/>
        <v>57.413117996044825</v>
      </c>
    </row>
    <row r="100" spans="1:12" ht="63">
      <c r="A100" s="7" t="s">
        <v>35</v>
      </c>
      <c r="B100" s="7" t="s">
        <v>204</v>
      </c>
      <c r="C100" s="7" t="s">
        <v>2</v>
      </c>
      <c r="D100" s="7" t="s">
        <v>57</v>
      </c>
      <c r="E100" s="16" t="s">
        <v>176</v>
      </c>
      <c r="F100" s="11">
        <v>3034</v>
      </c>
      <c r="G100" s="11"/>
      <c r="H100" s="44">
        <f t="shared" si="3"/>
        <v>3034</v>
      </c>
      <c r="I100" s="11"/>
      <c r="J100" s="44">
        <f t="shared" si="4"/>
        <v>3034</v>
      </c>
      <c r="K100" s="57">
        <v>1741.914</v>
      </c>
      <c r="L100" s="58">
        <f t="shared" si="5"/>
        <v>57.413117996044825</v>
      </c>
    </row>
    <row r="101" spans="1:12" ht="94.5">
      <c r="A101" s="5" t="s">
        <v>0</v>
      </c>
      <c r="B101" s="5" t="s">
        <v>205</v>
      </c>
      <c r="C101" s="5" t="s">
        <v>2</v>
      </c>
      <c r="D101" s="5" t="s">
        <v>57</v>
      </c>
      <c r="E101" s="12" t="s">
        <v>177</v>
      </c>
      <c r="F101" s="10">
        <f>F102</f>
        <v>679.5</v>
      </c>
      <c r="G101" s="10">
        <f>G102</f>
        <v>-46.6</v>
      </c>
      <c r="H101" s="46">
        <f t="shared" si="3"/>
        <v>632.9</v>
      </c>
      <c r="I101" s="10">
        <f>I102</f>
        <v>0</v>
      </c>
      <c r="J101" s="46">
        <f>J102</f>
        <v>632.9</v>
      </c>
      <c r="K101" s="55">
        <f>K102</f>
        <v>386.35500000000002</v>
      </c>
      <c r="L101" s="70">
        <f t="shared" si="5"/>
        <v>61.045188813398646</v>
      </c>
    </row>
    <row r="102" spans="1:12" ht="99" customHeight="1">
      <c r="A102" s="7" t="s">
        <v>35</v>
      </c>
      <c r="B102" s="7" t="s">
        <v>206</v>
      </c>
      <c r="C102" s="7" t="s">
        <v>2</v>
      </c>
      <c r="D102" s="7" t="s">
        <v>57</v>
      </c>
      <c r="E102" s="16" t="s">
        <v>230</v>
      </c>
      <c r="F102" s="11">
        <v>679.5</v>
      </c>
      <c r="G102" s="11">
        <v>-46.6</v>
      </c>
      <c r="H102" s="44">
        <f t="shared" si="3"/>
        <v>632.9</v>
      </c>
      <c r="I102" s="11"/>
      <c r="J102" s="44">
        <f t="shared" si="4"/>
        <v>632.9</v>
      </c>
      <c r="K102" s="57">
        <v>386.35500000000002</v>
      </c>
      <c r="L102" s="71">
        <f t="shared" si="5"/>
        <v>61.045188813398646</v>
      </c>
    </row>
    <row r="103" spans="1:12" ht="0.75" hidden="1" customHeight="1">
      <c r="A103" s="5" t="s">
        <v>0</v>
      </c>
      <c r="B103" s="5" t="s">
        <v>74</v>
      </c>
      <c r="C103" s="5" t="s">
        <v>2</v>
      </c>
      <c r="D103" s="5" t="s">
        <v>57</v>
      </c>
      <c r="E103" s="12" t="s">
        <v>75</v>
      </c>
      <c r="F103" s="10" t="e">
        <f>#REF!+#REF!</f>
        <v>#REF!</v>
      </c>
      <c r="G103" s="10"/>
      <c r="H103" s="44" t="e">
        <f t="shared" si="3"/>
        <v>#REF!</v>
      </c>
      <c r="I103" s="10"/>
      <c r="J103" s="44" t="e">
        <f t="shared" si="4"/>
        <v>#REF!</v>
      </c>
      <c r="K103" s="62"/>
      <c r="L103" s="63" t="e">
        <f t="shared" si="5"/>
        <v>#REF!</v>
      </c>
    </row>
    <row r="104" spans="1:12" ht="65.25" hidden="1" customHeight="1">
      <c r="A104" s="7" t="s">
        <v>26</v>
      </c>
      <c r="B104" s="7" t="s">
        <v>76</v>
      </c>
      <c r="C104" s="7" t="s">
        <v>2</v>
      </c>
      <c r="D104" s="7" t="s">
        <v>57</v>
      </c>
      <c r="E104" s="16" t="s">
        <v>77</v>
      </c>
      <c r="F104" s="11" t="e">
        <f>#REF!+#REF!</f>
        <v>#REF!</v>
      </c>
      <c r="G104" s="11"/>
      <c r="H104" s="44" t="e">
        <f t="shared" si="3"/>
        <v>#REF!</v>
      </c>
      <c r="I104" s="11"/>
      <c r="J104" s="44" t="e">
        <f t="shared" si="4"/>
        <v>#REF!</v>
      </c>
      <c r="K104" s="62"/>
      <c r="L104" s="63" t="e">
        <f t="shared" si="5"/>
        <v>#REF!</v>
      </c>
    </row>
    <row r="105" spans="1:12" ht="99" hidden="1" customHeight="1">
      <c r="A105" s="5" t="s">
        <v>0</v>
      </c>
      <c r="B105" s="5" t="s">
        <v>207</v>
      </c>
      <c r="C105" s="5" t="s">
        <v>2</v>
      </c>
      <c r="D105" s="5" t="s">
        <v>57</v>
      </c>
      <c r="E105" s="12" t="s">
        <v>78</v>
      </c>
      <c r="F105" s="10">
        <f>F106</f>
        <v>0</v>
      </c>
      <c r="G105" s="10"/>
      <c r="H105" s="44">
        <f t="shared" si="3"/>
        <v>0</v>
      </c>
      <c r="I105" s="10"/>
      <c r="J105" s="44">
        <f t="shared" si="4"/>
        <v>0</v>
      </c>
      <c r="K105" s="62"/>
      <c r="L105" s="63" t="e">
        <f t="shared" si="5"/>
        <v>#DIV/0!</v>
      </c>
    </row>
    <row r="106" spans="1:12" ht="39.75" hidden="1" customHeight="1">
      <c r="A106" s="7" t="s">
        <v>26</v>
      </c>
      <c r="B106" s="7" t="s">
        <v>208</v>
      </c>
      <c r="C106" s="7" t="s">
        <v>2</v>
      </c>
      <c r="D106" s="7" t="s">
        <v>57</v>
      </c>
      <c r="E106" s="16" t="s">
        <v>79</v>
      </c>
      <c r="F106" s="27"/>
      <c r="G106" s="27"/>
      <c r="H106" s="44">
        <f t="shared" si="3"/>
        <v>0</v>
      </c>
      <c r="I106" s="27"/>
      <c r="J106" s="44">
        <f t="shared" si="4"/>
        <v>0</v>
      </c>
      <c r="K106" s="62"/>
      <c r="L106" s="63" t="e">
        <f t="shared" si="5"/>
        <v>#DIV/0!</v>
      </c>
    </row>
    <row r="107" spans="1:12" ht="78.75" hidden="1">
      <c r="A107" s="5" t="s">
        <v>0</v>
      </c>
      <c r="B107" s="5" t="s">
        <v>80</v>
      </c>
      <c r="C107" s="5" t="s">
        <v>2</v>
      </c>
      <c r="D107" s="5" t="s">
        <v>0</v>
      </c>
      <c r="E107" s="12" t="s">
        <v>81</v>
      </c>
      <c r="F107" s="10" t="e">
        <f>#REF!+#REF!</f>
        <v>#REF!</v>
      </c>
      <c r="G107" s="10"/>
      <c r="H107" s="44" t="e">
        <f t="shared" si="3"/>
        <v>#REF!</v>
      </c>
      <c r="I107" s="10"/>
      <c r="J107" s="44" t="e">
        <f t="shared" si="4"/>
        <v>#REF!</v>
      </c>
      <c r="K107" s="62"/>
      <c r="L107" s="63" t="e">
        <f t="shared" si="5"/>
        <v>#REF!</v>
      </c>
    </row>
    <row r="108" spans="1:12" ht="78.75" hidden="1">
      <c r="A108" s="7" t="s">
        <v>26</v>
      </c>
      <c r="B108" s="7" t="s">
        <v>82</v>
      </c>
      <c r="C108" s="7" t="s">
        <v>2</v>
      </c>
      <c r="D108" s="7" t="s">
        <v>57</v>
      </c>
      <c r="E108" s="16" t="s">
        <v>83</v>
      </c>
      <c r="F108" s="11" t="e">
        <f>#REF!+#REF!</f>
        <v>#REF!</v>
      </c>
      <c r="G108" s="11"/>
      <c r="H108" s="44" t="e">
        <f t="shared" si="3"/>
        <v>#REF!</v>
      </c>
      <c r="I108" s="11"/>
      <c r="J108" s="44" t="e">
        <f t="shared" si="4"/>
        <v>#REF!</v>
      </c>
      <c r="K108" s="62"/>
      <c r="L108" s="63" t="e">
        <f t="shared" si="5"/>
        <v>#REF!</v>
      </c>
    </row>
    <row r="109" spans="1:12" ht="94.5" hidden="1">
      <c r="A109" s="5" t="s">
        <v>0</v>
      </c>
      <c r="B109" s="5" t="s">
        <v>209</v>
      </c>
      <c r="C109" s="5" t="s">
        <v>2</v>
      </c>
      <c r="D109" s="5" t="s">
        <v>57</v>
      </c>
      <c r="E109" s="12" t="s">
        <v>211</v>
      </c>
      <c r="F109" s="10">
        <f>F110</f>
        <v>0</v>
      </c>
      <c r="G109" s="10"/>
      <c r="H109" s="44">
        <f t="shared" si="3"/>
        <v>0</v>
      </c>
      <c r="I109" s="10"/>
      <c r="J109" s="44">
        <f t="shared" si="4"/>
        <v>0</v>
      </c>
      <c r="K109" s="62"/>
      <c r="L109" s="63" t="e">
        <f t="shared" si="5"/>
        <v>#DIV/0!</v>
      </c>
    </row>
    <row r="110" spans="1:12" ht="82.5" hidden="1" customHeight="1">
      <c r="A110" s="7" t="s">
        <v>26</v>
      </c>
      <c r="B110" s="7" t="s">
        <v>210</v>
      </c>
      <c r="C110" s="7" t="s">
        <v>2</v>
      </c>
      <c r="D110" s="7" t="s">
        <v>57</v>
      </c>
      <c r="E110" s="16" t="s">
        <v>212</v>
      </c>
      <c r="F110" s="27"/>
      <c r="G110" s="27"/>
      <c r="H110" s="44">
        <f t="shared" si="3"/>
        <v>0</v>
      </c>
      <c r="I110" s="27"/>
      <c r="J110" s="44">
        <f t="shared" si="4"/>
        <v>0</v>
      </c>
      <c r="K110" s="62"/>
      <c r="L110" s="63" t="e">
        <f t="shared" si="5"/>
        <v>#DIV/0!</v>
      </c>
    </row>
    <row r="111" spans="1:12" ht="66.75" hidden="1" customHeight="1">
      <c r="A111" s="5" t="s">
        <v>0</v>
      </c>
      <c r="B111" s="5" t="s">
        <v>213</v>
      </c>
      <c r="C111" s="5" t="s">
        <v>2</v>
      </c>
      <c r="D111" s="5" t="s">
        <v>57</v>
      </c>
      <c r="E111" s="12" t="s">
        <v>84</v>
      </c>
      <c r="F111" s="10">
        <f>F112</f>
        <v>0</v>
      </c>
      <c r="G111" s="10"/>
      <c r="H111" s="44">
        <f t="shared" si="3"/>
        <v>0</v>
      </c>
      <c r="I111" s="10"/>
      <c r="J111" s="44">
        <f t="shared" si="4"/>
        <v>0</v>
      </c>
      <c r="K111" s="62"/>
      <c r="L111" s="63" t="e">
        <f t="shared" si="5"/>
        <v>#DIV/0!</v>
      </c>
    </row>
    <row r="112" spans="1:12" ht="64.5" hidden="1" customHeight="1">
      <c r="A112" s="7" t="s">
        <v>26</v>
      </c>
      <c r="B112" s="7" t="s">
        <v>214</v>
      </c>
      <c r="C112" s="7" t="s">
        <v>2</v>
      </c>
      <c r="D112" s="7" t="s">
        <v>57</v>
      </c>
      <c r="E112" s="16" t="s">
        <v>85</v>
      </c>
      <c r="F112" s="27"/>
      <c r="G112" s="27"/>
      <c r="H112" s="44">
        <f t="shared" si="3"/>
        <v>0</v>
      </c>
      <c r="I112" s="27"/>
      <c r="J112" s="44">
        <f t="shared" si="4"/>
        <v>0</v>
      </c>
      <c r="K112" s="62"/>
      <c r="L112" s="63" t="e">
        <f t="shared" si="5"/>
        <v>#DIV/0!</v>
      </c>
    </row>
    <row r="113" spans="1:12" ht="78.75">
      <c r="A113" s="5" t="s">
        <v>0</v>
      </c>
      <c r="B113" s="5" t="s">
        <v>215</v>
      </c>
      <c r="C113" s="5" t="s">
        <v>2</v>
      </c>
      <c r="D113" s="5" t="s">
        <v>57</v>
      </c>
      <c r="E113" s="12" t="s">
        <v>173</v>
      </c>
      <c r="F113" s="10">
        <f>F114</f>
        <v>3135.6</v>
      </c>
      <c r="G113" s="10">
        <f>G114</f>
        <v>0</v>
      </c>
      <c r="H113" s="46">
        <f t="shared" si="3"/>
        <v>3135.6</v>
      </c>
      <c r="I113" s="10">
        <f>I114</f>
        <v>0</v>
      </c>
      <c r="J113" s="46">
        <f>J114</f>
        <v>3135.6</v>
      </c>
      <c r="K113" s="55">
        <f>K114</f>
        <v>1770.9546399999999</v>
      </c>
      <c r="L113" s="70">
        <f t="shared" si="5"/>
        <v>56.478971807628518</v>
      </c>
    </row>
    <row r="114" spans="1:12" ht="78.75">
      <c r="A114" s="7" t="s">
        <v>26</v>
      </c>
      <c r="B114" s="7" t="s">
        <v>216</v>
      </c>
      <c r="C114" s="7" t="s">
        <v>2</v>
      </c>
      <c r="D114" s="7" t="s">
        <v>57</v>
      </c>
      <c r="E114" s="16" t="s">
        <v>174</v>
      </c>
      <c r="F114" s="11">
        <v>3135.6</v>
      </c>
      <c r="G114" s="11"/>
      <c r="H114" s="44">
        <f t="shared" si="3"/>
        <v>3135.6</v>
      </c>
      <c r="I114" s="11"/>
      <c r="J114" s="44">
        <f t="shared" si="4"/>
        <v>3135.6</v>
      </c>
      <c r="K114" s="57">
        <v>1770.9546399999999</v>
      </c>
      <c r="L114" s="71">
        <f t="shared" si="5"/>
        <v>56.478971807628518</v>
      </c>
    </row>
    <row r="115" spans="1:12" ht="47.25">
      <c r="A115" s="21" t="s">
        <v>0</v>
      </c>
      <c r="B115" s="21" t="s">
        <v>199</v>
      </c>
      <c r="C115" s="21" t="s">
        <v>2</v>
      </c>
      <c r="D115" s="21" t="s">
        <v>57</v>
      </c>
      <c r="E115" s="12" t="s">
        <v>66</v>
      </c>
      <c r="F115" s="13">
        <f>F116</f>
        <v>379.6</v>
      </c>
      <c r="G115" s="13">
        <f>G116</f>
        <v>0</v>
      </c>
      <c r="H115" s="46">
        <f t="shared" si="3"/>
        <v>379.6</v>
      </c>
      <c r="I115" s="13">
        <f>I116</f>
        <v>0</v>
      </c>
      <c r="J115" s="46">
        <f>J116</f>
        <v>379.6</v>
      </c>
      <c r="K115" s="60">
        <f>K116</f>
        <v>189.8</v>
      </c>
      <c r="L115" s="61">
        <f t="shared" si="5"/>
        <v>50</v>
      </c>
    </row>
    <row r="116" spans="1:12" ht="46.5" customHeight="1">
      <c r="A116" s="33" t="s">
        <v>56</v>
      </c>
      <c r="B116" s="33" t="s">
        <v>200</v>
      </c>
      <c r="C116" s="33" t="s">
        <v>2</v>
      </c>
      <c r="D116" s="33" t="s">
        <v>57</v>
      </c>
      <c r="E116" s="16" t="s">
        <v>67</v>
      </c>
      <c r="F116" s="17">
        <v>379.6</v>
      </c>
      <c r="G116" s="17"/>
      <c r="H116" s="44">
        <f t="shared" si="3"/>
        <v>379.6</v>
      </c>
      <c r="I116" s="17"/>
      <c r="J116" s="44">
        <f t="shared" si="4"/>
        <v>379.6</v>
      </c>
      <c r="K116" s="62">
        <v>189.8</v>
      </c>
      <c r="L116" s="63">
        <f t="shared" si="5"/>
        <v>50</v>
      </c>
    </row>
    <row r="117" spans="1:12" ht="63" hidden="1">
      <c r="A117" s="36" t="s">
        <v>0</v>
      </c>
      <c r="B117" s="36" t="s">
        <v>195</v>
      </c>
      <c r="C117" s="36" t="s">
        <v>2</v>
      </c>
      <c r="D117" s="36" t="s">
        <v>57</v>
      </c>
      <c r="E117" s="37" t="s">
        <v>196</v>
      </c>
      <c r="F117" s="27"/>
      <c r="G117" s="27"/>
      <c r="H117" s="44">
        <f t="shared" si="3"/>
        <v>0</v>
      </c>
      <c r="I117" s="27"/>
      <c r="J117" s="44">
        <f t="shared" si="4"/>
        <v>0</v>
      </c>
      <c r="K117" s="62"/>
      <c r="L117" s="63" t="e">
        <f t="shared" si="5"/>
        <v>#DIV/0!</v>
      </c>
    </row>
    <row r="118" spans="1:12" ht="78.75" hidden="1">
      <c r="A118" s="39" t="s">
        <v>26</v>
      </c>
      <c r="B118" s="39" t="s">
        <v>198</v>
      </c>
      <c r="C118" s="39" t="s">
        <v>2</v>
      </c>
      <c r="D118" s="39" t="s">
        <v>57</v>
      </c>
      <c r="E118" s="40" t="s">
        <v>197</v>
      </c>
      <c r="F118" s="27"/>
      <c r="G118" s="27"/>
      <c r="H118" s="44">
        <f t="shared" si="3"/>
        <v>0</v>
      </c>
      <c r="I118" s="27"/>
      <c r="J118" s="44">
        <f t="shared" si="4"/>
        <v>0</v>
      </c>
      <c r="K118" s="62"/>
      <c r="L118" s="63" t="e">
        <f t="shared" si="5"/>
        <v>#DIV/0!</v>
      </c>
    </row>
    <row r="119" spans="1:12" ht="63">
      <c r="A119" s="21" t="s">
        <v>0</v>
      </c>
      <c r="B119" s="21" t="s">
        <v>195</v>
      </c>
      <c r="C119" s="21" t="s">
        <v>2</v>
      </c>
      <c r="D119" s="21" t="s">
        <v>57</v>
      </c>
      <c r="E119" s="12" t="s">
        <v>196</v>
      </c>
      <c r="F119" s="27"/>
      <c r="G119" s="27"/>
      <c r="H119" s="44"/>
      <c r="I119" s="27"/>
      <c r="J119" s="46">
        <f>J120</f>
        <v>0.21</v>
      </c>
      <c r="K119" s="55">
        <f>K120</f>
        <v>0.21</v>
      </c>
      <c r="L119" s="61">
        <f t="shared" si="5"/>
        <v>100</v>
      </c>
    </row>
    <row r="120" spans="1:12" ht="78.75">
      <c r="A120" s="33" t="s">
        <v>26</v>
      </c>
      <c r="B120" s="33" t="s">
        <v>198</v>
      </c>
      <c r="C120" s="33" t="s">
        <v>2</v>
      </c>
      <c r="D120" s="33" t="s">
        <v>57</v>
      </c>
      <c r="E120" s="16" t="s">
        <v>197</v>
      </c>
      <c r="F120" s="27"/>
      <c r="G120" s="27"/>
      <c r="H120" s="44"/>
      <c r="I120" s="27"/>
      <c r="J120" s="44">
        <v>0.21</v>
      </c>
      <c r="K120" s="57">
        <v>0.21</v>
      </c>
      <c r="L120" s="63">
        <f t="shared" si="5"/>
        <v>100</v>
      </c>
    </row>
    <row r="121" spans="1:12" ht="63">
      <c r="A121" s="21" t="s">
        <v>0</v>
      </c>
      <c r="B121" s="21" t="s">
        <v>219</v>
      </c>
      <c r="C121" s="21" t="s">
        <v>2</v>
      </c>
      <c r="D121" s="21" t="s">
        <v>57</v>
      </c>
      <c r="E121" s="12" t="s">
        <v>220</v>
      </c>
      <c r="F121" s="13">
        <f>F122</f>
        <v>430.2</v>
      </c>
      <c r="G121" s="13">
        <f>G122</f>
        <v>0</v>
      </c>
      <c r="H121" s="46">
        <f t="shared" si="3"/>
        <v>430.2</v>
      </c>
      <c r="I121" s="13">
        <f>I122</f>
        <v>0</v>
      </c>
      <c r="J121" s="46">
        <f>J122</f>
        <v>430.14</v>
      </c>
      <c r="K121" s="55">
        <f>K122</f>
        <v>15.631</v>
      </c>
      <c r="L121" s="70">
        <f t="shared" si="5"/>
        <v>3.6339331380480773</v>
      </c>
    </row>
    <row r="122" spans="1:12" ht="63">
      <c r="A122" s="33" t="s">
        <v>26</v>
      </c>
      <c r="B122" s="33" t="s">
        <v>221</v>
      </c>
      <c r="C122" s="33" t="s">
        <v>2</v>
      </c>
      <c r="D122" s="33" t="s">
        <v>57</v>
      </c>
      <c r="E122" s="16" t="s">
        <v>222</v>
      </c>
      <c r="F122" s="17">
        <v>430.2</v>
      </c>
      <c r="G122" s="17"/>
      <c r="H122" s="44">
        <f t="shared" si="3"/>
        <v>430.2</v>
      </c>
      <c r="I122" s="17"/>
      <c r="J122" s="44">
        <v>430.14</v>
      </c>
      <c r="K122" s="57">
        <v>15.631</v>
      </c>
      <c r="L122" s="71">
        <f t="shared" si="5"/>
        <v>3.6339331380480773</v>
      </c>
    </row>
    <row r="123" spans="1:12" ht="63">
      <c r="A123" s="21" t="s">
        <v>0</v>
      </c>
      <c r="B123" s="21" t="s">
        <v>223</v>
      </c>
      <c r="C123" s="21" t="s">
        <v>2</v>
      </c>
      <c r="D123" s="21" t="s">
        <v>57</v>
      </c>
      <c r="E123" s="12" t="s">
        <v>226</v>
      </c>
      <c r="F123" s="13">
        <f>F124</f>
        <v>1290.9000000000001</v>
      </c>
      <c r="G123" s="13">
        <f>G124</f>
        <v>3483.9</v>
      </c>
      <c r="H123" s="46">
        <f t="shared" si="3"/>
        <v>4774.8</v>
      </c>
      <c r="I123" s="13">
        <f>I124</f>
        <v>0</v>
      </c>
      <c r="J123" s="46">
        <f>J124</f>
        <v>4745.8</v>
      </c>
      <c r="K123" s="55">
        <f>K124</f>
        <v>2425.143</v>
      </c>
      <c r="L123" s="56">
        <f t="shared" si="5"/>
        <v>51.100825993510043</v>
      </c>
    </row>
    <row r="124" spans="1:12" ht="48.75" customHeight="1">
      <c r="A124" s="33" t="s">
        <v>26</v>
      </c>
      <c r="B124" s="33" t="s">
        <v>224</v>
      </c>
      <c r="C124" s="33" t="s">
        <v>2</v>
      </c>
      <c r="D124" s="33" t="s">
        <v>57</v>
      </c>
      <c r="E124" s="16" t="s">
        <v>225</v>
      </c>
      <c r="F124" s="17">
        <v>1290.9000000000001</v>
      </c>
      <c r="G124" s="17">
        <v>3483.9</v>
      </c>
      <c r="H124" s="44">
        <f t="shared" si="3"/>
        <v>4774.8</v>
      </c>
      <c r="I124" s="17"/>
      <c r="J124" s="44">
        <v>4745.8</v>
      </c>
      <c r="K124" s="57">
        <v>2425.143</v>
      </c>
      <c r="L124" s="58">
        <f t="shared" si="5"/>
        <v>51.100825993510043</v>
      </c>
    </row>
    <row r="125" spans="1:12" ht="15.75">
      <c r="A125" s="5" t="s">
        <v>0</v>
      </c>
      <c r="B125" s="5" t="s">
        <v>217</v>
      </c>
      <c r="C125" s="5" t="s">
        <v>2</v>
      </c>
      <c r="D125" s="5" t="s">
        <v>57</v>
      </c>
      <c r="E125" s="12" t="s">
        <v>86</v>
      </c>
      <c r="F125" s="10">
        <f>F126+F127</f>
        <v>30949.3</v>
      </c>
      <c r="G125" s="10">
        <f>G126+G127</f>
        <v>-399.29999999999927</v>
      </c>
      <c r="H125" s="46">
        <f t="shared" si="3"/>
        <v>30550</v>
      </c>
      <c r="I125" s="10">
        <f>I126+I127</f>
        <v>0</v>
      </c>
      <c r="J125" s="46">
        <f>J126+J127</f>
        <v>30550</v>
      </c>
      <c r="K125" s="55">
        <f>K126+K127</f>
        <v>17494.946</v>
      </c>
      <c r="L125" s="56">
        <f t="shared" si="5"/>
        <v>57.266599018003269</v>
      </c>
    </row>
    <row r="126" spans="1:12" ht="18.75" customHeight="1">
      <c r="A126" s="7" t="s">
        <v>34</v>
      </c>
      <c r="B126" s="7" t="s">
        <v>218</v>
      </c>
      <c r="C126" s="7" t="s">
        <v>2</v>
      </c>
      <c r="D126" s="7" t="s">
        <v>57</v>
      </c>
      <c r="E126" s="16" t="s">
        <v>87</v>
      </c>
      <c r="F126" s="11">
        <v>26109</v>
      </c>
      <c r="G126" s="11">
        <v>-14557</v>
      </c>
      <c r="H126" s="44">
        <f t="shared" si="3"/>
        <v>11552</v>
      </c>
      <c r="I126" s="11"/>
      <c r="J126" s="44">
        <f t="shared" si="4"/>
        <v>11552</v>
      </c>
      <c r="K126" s="57">
        <v>6583.22</v>
      </c>
      <c r="L126" s="58">
        <f t="shared" si="5"/>
        <v>56.987707756232687</v>
      </c>
    </row>
    <row r="127" spans="1:12" ht="14.25" customHeight="1">
      <c r="A127" s="7" t="s">
        <v>35</v>
      </c>
      <c r="B127" s="7" t="s">
        <v>218</v>
      </c>
      <c r="C127" s="7" t="s">
        <v>2</v>
      </c>
      <c r="D127" s="7" t="s">
        <v>57</v>
      </c>
      <c r="E127" s="16" t="s">
        <v>87</v>
      </c>
      <c r="F127" s="11">
        <v>4840.3</v>
      </c>
      <c r="G127" s="11">
        <v>14157.7</v>
      </c>
      <c r="H127" s="44">
        <f t="shared" si="3"/>
        <v>18998</v>
      </c>
      <c r="I127" s="11"/>
      <c r="J127" s="44">
        <f t="shared" si="4"/>
        <v>18998</v>
      </c>
      <c r="K127" s="57">
        <v>10911.726000000001</v>
      </c>
      <c r="L127" s="58">
        <f t="shared" si="5"/>
        <v>57.436182756079589</v>
      </c>
    </row>
    <row r="128" spans="1:12" ht="15.75" hidden="1">
      <c r="A128" s="5" t="s">
        <v>0</v>
      </c>
      <c r="B128" s="5" t="s">
        <v>88</v>
      </c>
      <c r="C128" s="5" t="s">
        <v>2</v>
      </c>
      <c r="D128" s="5" t="s">
        <v>57</v>
      </c>
      <c r="E128" s="12" t="s">
        <v>89</v>
      </c>
      <c r="F128" s="10">
        <f>F129</f>
        <v>0</v>
      </c>
      <c r="G128" s="10"/>
      <c r="H128" s="44">
        <f t="shared" si="3"/>
        <v>0</v>
      </c>
      <c r="I128" s="10"/>
      <c r="J128" s="44">
        <f t="shared" si="4"/>
        <v>0</v>
      </c>
      <c r="K128" s="62"/>
      <c r="L128" s="63" t="e">
        <f t="shared" si="5"/>
        <v>#DIV/0!</v>
      </c>
    </row>
    <row r="129" spans="1:12" ht="78.75" hidden="1">
      <c r="A129" s="5" t="s">
        <v>0</v>
      </c>
      <c r="B129" s="5" t="s">
        <v>138</v>
      </c>
      <c r="C129" s="5" t="s">
        <v>2</v>
      </c>
      <c r="D129" s="5" t="s">
        <v>57</v>
      </c>
      <c r="E129" s="12" t="s">
        <v>139</v>
      </c>
      <c r="F129" s="10">
        <f>F130</f>
        <v>0</v>
      </c>
      <c r="G129" s="10"/>
      <c r="H129" s="44">
        <f t="shared" si="3"/>
        <v>0</v>
      </c>
      <c r="I129" s="10"/>
      <c r="J129" s="44">
        <f t="shared" si="4"/>
        <v>0</v>
      </c>
      <c r="K129" s="62"/>
      <c r="L129" s="63" t="e">
        <f t="shared" si="5"/>
        <v>#DIV/0!</v>
      </c>
    </row>
    <row r="130" spans="1:12" ht="78.75" hidden="1">
      <c r="A130" s="7" t="s">
        <v>26</v>
      </c>
      <c r="B130" s="7" t="s">
        <v>140</v>
      </c>
      <c r="C130" s="7" t="s">
        <v>2</v>
      </c>
      <c r="D130" s="7" t="s">
        <v>57</v>
      </c>
      <c r="E130" s="16" t="s">
        <v>178</v>
      </c>
      <c r="F130" s="11"/>
      <c r="G130" s="11"/>
      <c r="H130" s="44">
        <f t="shared" si="3"/>
        <v>0</v>
      </c>
      <c r="I130" s="11"/>
      <c r="J130" s="44">
        <f t="shared" si="4"/>
        <v>0</v>
      </c>
      <c r="K130" s="62"/>
      <c r="L130" s="63" t="e">
        <f t="shared" si="5"/>
        <v>#DIV/0!</v>
      </c>
    </row>
    <row r="131" spans="1:12" ht="77.25" hidden="1" customHeight="1">
      <c r="A131" s="5" t="s">
        <v>0</v>
      </c>
      <c r="B131" s="5" t="s">
        <v>90</v>
      </c>
      <c r="C131" s="5" t="s">
        <v>2</v>
      </c>
      <c r="D131" s="5" t="s">
        <v>57</v>
      </c>
      <c r="E131" s="12" t="s">
        <v>91</v>
      </c>
      <c r="F131" s="11" t="e">
        <f>#REF!+#REF!</f>
        <v>#REF!</v>
      </c>
      <c r="G131" s="11"/>
      <c r="H131" s="44" t="e">
        <f t="shared" si="3"/>
        <v>#REF!</v>
      </c>
      <c r="I131" s="11"/>
      <c r="J131" s="44" t="e">
        <f t="shared" si="4"/>
        <v>#REF!</v>
      </c>
      <c r="K131" s="62"/>
      <c r="L131" s="63" t="e">
        <f t="shared" si="5"/>
        <v>#REF!</v>
      </c>
    </row>
    <row r="132" spans="1:12" ht="47.25" hidden="1">
      <c r="A132" s="7" t="s">
        <v>63</v>
      </c>
      <c r="B132" s="7" t="s">
        <v>92</v>
      </c>
      <c r="C132" s="7" t="s">
        <v>2</v>
      </c>
      <c r="D132" s="7" t="s">
        <v>57</v>
      </c>
      <c r="E132" s="16" t="s">
        <v>93</v>
      </c>
      <c r="F132" s="11" t="e">
        <f>#REF!+#REF!</f>
        <v>#REF!</v>
      </c>
      <c r="G132" s="11"/>
      <c r="H132" s="44" t="e">
        <f t="shared" si="3"/>
        <v>#REF!</v>
      </c>
      <c r="I132" s="11"/>
      <c r="J132" s="44" t="e">
        <f t="shared" si="4"/>
        <v>#REF!</v>
      </c>
      <c r="K132" s="62"/>
      <c r="L132" s="63" t="e">
        <f t="shared" si="5"/>
        <v>#REF!</v>
      </c>
    </row>
    <row r="133" spans="1:12" ht="31.5" hidden="1">
      <c r="A133" s="5" t="s">
        <v>0</v>
      </c>
      <c r="B133" s="5" t="s">
        <v>162</v>
      </c>
      <c r="C133" s="5" t="s">
        <v>2</v>
      </c>
      <c r="D133" s="5" t="s">
        <v>57</v>
      </c>
      <c r="E133" s="12" t="s">
        <v>163</v>
      </c>
      <c r="F133" s="11" t="e">
        <f>#REF!+#REF!</f>
        <v>#REF!</v>
      </c>
      <c r="G133" s="11"/>
      <c r="H133" s="44" t="e">
        <f t="shared" si="3"/>
        <v>#REF!</v>
      </c>
      <c r="I133" s="11"/>
      <c r="J133" s="44" t="e">
        <f t="shared" si="4"/>
        <v>#REF!</v>
      </c>
      <c r="K133" s="62"/>
      <c r="L133" s="63" t="e">
        <f t="shared" si="5"/>
        <v>#REF!</v>
      </c>
    </row>
    <row r="134" spans="1:12" ht="31.5" hidden="1">
      <c r="A134" s="7" t="s">
        <v>56</v>
      </c>
      <c r="B134" s="7" t="s">
        <v>164</v>
      </c>
      <c r="C134" s="7" t="s">
        <v>2</v>
      </c>
      <c r="D134" s="7" t="s">
        <v>57</v>
      </c>
      <c r="E134" s="16" t="s">
        <v>165</v>
      </c>
      <c r="F134" s="11" t="e">
        <f>#REF!+#REF!</f>
        <v>#REF!</v>
      </c>
      <c r="G134" s="11"/>
      <c r="H134" s="44" t="e">
        <f t="shared" si="3"/>
        <v>#REF!</v>
      </c>
      <c r="I134" s="11"/>
      <c r="J134" s="44" t="e">
        <f t="shared" si="4"/>
        <v>#REF!</v>
      </c>
      <c r="K134" s="62"/>
      <c r="L134" s="63" t="e">
        <f t="shared" si="5"/>
        <v>#REF!</v>
      </c>
    </row>
    <row r="135" spans="1:12" ht="31.5" hidden="1">
      <c r="A135" s="5" t="s">
        <v>0</v>
      </c>
      <c r="B135" s="5" t="s">
        <v>145</v>
      </c>
      <c r="C135" s="5" t="s">
        <v>2</v>
      </c>
      <c r="D135" s="5" t="s">
        <v>0</v>
      </c>
      <c r="E135" s="12" t="s">
        <v>146</v>
      </c>
      <c r="F135" s="11" t="e">
        <f>#REF!+#REF!</f>
        <v>#REF!</v>
      </c>
      <c r="G135" s="11"/>
      <c r="H135" s="44" t="e">
        <f t="shared" si="3"/>
        <v>#REF!</v>
      </c>
      <c r="I135" s="11"/>
      <c r="J135" s="44" t="e">
        <f t="shared" si="4"/>
        <v>#REF!</v>
      </c>
      <c r="K135" s="62"/>
      <c r="L135" s="63" t="e">
        <f t="shared" si="5"/>
        <v>#REF!</v>
      </c>
    </row>
    <row r="136" spans="1:12" ht="31.5" hidden="1">
      <c r="A136" s="7" t="s">
        <v>26</v>
      </c>
      <c r="B136" s="7" t="s">
        <v>148</v>
      </c>
      <c r="C136" s="7" t="s">
        <v>2</v>
      </c>
      <c r="D136" s="7" t="s">
        <v>147</v>
      </c>
      <c r="E136" s="16" t="s">
        <v>149</v>
      </c>
      <c r="F136" s="11" t="e">
        <f>#REF!+#REF!</f>
        <v>#REF!</v>
      </c>
      <c r="G136" s="11"/>
      <c r="H136" s="44" t="e">
        <f t="shared" si="3"/>
        <v>#REF!</v>
      </c>
      <c r="I136" s="11"/>
      <c r="J136" s="44" t="e">
        <f t="shared" si="4"/>
        <v>#REF!</v>
      </c>
      <c r="K136" s="62"/>
      <c r="L136" s="63" t="e">
        <f t="shared" si="5"/>
        <v>#REF!</v>
      </c>
    </row>
    <row r="137" spans="1:12" ht="45.75" hidden="1" customHeight="1">
      <c r="A137" s="7" t="s">
        <v>26</v>
      </c>
      <c r="B137" s="7" t="s">
        <v>150</v>
      </c>
      <c r="C137" s="7" t="s">
        <v>2</v>
      </c>
      <c r="D137" s="7" t="s">
        <v>147</v>
      </c>
      <c r="E137" s="16" t="s">
        <v>151</v>
      </c>
      <c r="F137" s="11" t="e">
        <f>#REF!+#REF!</f>
        <v>#REF!</v>
      </c>
      <c r="G137" s="11"/>
      <c r="H137" s="44" t="e">
        <f t="shared" si="3"/>
        <v>#REF!</v>
      </c>
      <c r="I137" s="11"/>
      <c r="J137" s="44" t="e">
        <f t="shared" si="4"/>
        <v>#REF!</v>
      </c>
      <c r="K137" s="62"/>
      <c r="L137" s="63" t="e">
        <f t="shared" si="5"/>
        <v>#REF!</v>
      </c>
    </row>
    <row r="138" spans="1:12" ht="15.75">
      <c r="A138" s="48" t="s">
        <v>0</v>
      </c>
      <c r="B138" s="48" t="s">
        <v>152</v>
      </c>
      <c r="C138" s="48" t="s">
        <v>2</v>
      </c>
      <c r="D138" s="48" t="s">
        <v>0</v>
      </c>
      <c r="E138" s="49" t="s">
        <v>153</v>
      </c>
      <c r="F138" s="26">
        <v>0</v>
      </c>
      <c r="G138" s="26">
        <f>G139</f>
        <v>55</v>
      </c>
      <c r="H138" s="50">
        <v>55</v>
      </c>
      <c r="I138" s="26">
        <f>I139</f>
        <v>0</v>
      </c>
      <c r="J138" s="50">
        <v>55</v>
      </c>
      <c r="K138" s="59">
        <v>55</v>
      </c>
      <c r="L138" s="59">
        <f t="shared" si="5"/>
        <v>100</v>
      </c>
    </row>
    <row r="139" spans="1:12" ht="31.5">
      <c r="A139" s="7" t="s">
        <v>26</v>
      </c>
      <c r="B139" s="7" t="s">
        <v>154</v>
      </c>
      <c r="C139" s="7" t="s">
        <v>2</v>
      </c>
      <c r="D139" s="7" t="s">
        <v>147</v>
      </c>
      <c r="E139" s="16" t="s">
        <v>155</v>
      </c>
      <c r="F139" s="11">
        <v>0</v>
      </c>
      <c r="G139" s="11">
        <f>G140</f>
        <v>55</v>
      </c>
      <c r="H139" s="44">
        <v>55</v>
      </c>
      <c r="I139" s="11"/>
      <c r="J139" s="44">
        <v>55</v>
      </c>
      <c r="K139" s="62">
        <v>55</v>
      </c>
      <c r="L139" s="63">
        <f t="shared" si="5"/>
        <v>100</v>
      </c>
    </row>
    <row r="140" spans="1:12" ht="31.5">
      <c r="A140" s="7" t="s">
        <v>26</v>
      </c>
      <c r="B140" s="7" t="s">
        <v>156</v>
      </c>
      <c r="C140" s="7" t="s">
        <v>2</v>
      </c>
      <c r="D140" s="7" t="s">
        <v>147</v>
      </c>
      <c r="E140" s="16" t="s">
        <v>155</v>
      </c>
      <c r="F140" s="11">
        <v>0</v>
      </c>
      <c r="G140" s="11">
        <v>55</v>
      </c>
      <c r="H140" s="44">
        <v>55</v>
      </c>
      <c r="I140" s="11"/>
      <c r="J140" s="44">
        <v>55</v>
      </c>
      <c r="K140" s="62">
        <v>55</v>
      </c>
      <c r="L140" s="63">
        <f t="shared" si="5"/>
        <v>100</v>
      </c>
    </row>
    <row r="141" spans="1:12" ht="50.25" hidden="1" customHeight="1">
      <c r="A141" s="5" t="s">
        <v>0</v>
      </c>
      <c r="B141" s="5" t="s">
        <v>115</v>
      </c>
      <c r="C141" s="5" t="s">
        <v>2</v>
      </c>
      <c r="D141" s="5" t="s">
        <v>57</v>
      </c>
      <c r="E141" s="12" t="s">
        <v>113</v>
      </c>
      <c r="F141" s="11" t="e">
        <f>#REF!+#REF!</f>
        <v>#REF!</v>
      </c>
      <c r="G141" s="11"/>
      <c r="H141" s="44" t="e">
        <f t="shared" si="3"/>
        <v>#REF!</v>
      </c>
      <c r="I141" s="11"/>
      <c r="J141" s="44" t="e">
        <f t="shared" si="4"/>
        <v>#REF!</v>
      </c>
      <c r="K141" s="62"/>
      <c r="L141" s="63" t="e">
        <f t="shared" si="5"/>
        <v>#REF!</v>
      </c>
    </row>
    <row r="142" spans="1:12" ht="63" hidden="1">
      <c r="A142" s="7" t="s">
        <v>56</v>
      </c>
      <c r="B142" s="7" t="s">
        <v>116</v>
      </c>
      <c r="C142" s="7" t="s">
        <v>2</v>
      </c>
      <c r="D142" s="7" t="s">
        <v>57</v>
      </c>
      <c r="E142" s="16" t="s">
        <v>114</v>
      </c>
      <c r="F142" s="11" t="e">
        <f>#REF!+#REF!</f>
        <v>#REF!</v>
      </c>
      <c r="G142" s="11"/>
      <c r="H142" s="44" t="e">
        <f t="shared" si="3"/>
        <v>#REF!</v>
      </c>
      <c r="I142" s="11"/>
      <c r="J142" s="44" t="e">
        <f t="shared" si="4"/>
        <v>#REF!</v>
      </c>
      <c r="K142" s="62"/>
      <c r="L142" s="63" t="e">
        <f t="shared" si="5"/>
        <v>#REF!</v>
      </c>
    </row>
    <row r="143" spans="1:12" ht="47.25">
      <c r="A143" s="48" t="s">
        <v>0</v>
      </c>
      <c r="B143" s="48" t="s">
        <v>115</v>
      </c>
      <c r="C143" s="48" t="s">
        <v>2</v>
      </c>
      <c r="D143" s="48" t="s">
        <v>57</v>
      </c>
      <c r="E143" s="49" t="s">
        <v>113</v>
      </c>
      <c r="F143" s="11"/>
      <c r="G143" s="11"/>
      <c r="H143" s="44"/>
      <c r="I143" s="11"/>
      <c r="J143" s="50">
        <f>J144</f>
        <v>-7.96</v>
      </c>
      <c r="K143" s="59">
        <f>K144</f>
        <v>-7.96</v>
      </c>
      <c r="L143" s="61">
        <f t="shared" si="5"/>
        <v>100</v>
      </c>
    </row>
    <row r="144" spans="1:12" ht="63">
      <c r="A144" s="7" t="s">
        <v>26</v>
      </c>
      <c r="B144" s="7" t="s">
        <v>116</v>
      </c>
      <c r="C144" s="7" t="s">
        <v>2</v>
      </c>
      <c r="D144" s="7" t="s">
        <v>57</v>
      </c>
      <c r="E144" s="16" t="s">
        <v>114</v>
      </c>
      <c r="F144" s="11"/>
      <c r="G144" s="11"/>
      <c r="H144" s="44"/>
      <c r="I144" s="11"/>
      <c r="J144" s="44">
        <v>-7.96</v>
      </c>
      <c r="K144" s="57">
        <v>-7.96</v>
      </c>
      <c r="L144" s="63">
        <f t="shared" si="5"/>
        <v>100</v>
      </c>
    </row>
    <row r="145" spans="1:12" ht="23.25" customHeight="1">
      <c r="A145" s="21" t="s">
        <v>0</v>
      </c>
      <c r="B145" s="21" t="s">
        <v>172</v>
      </c>
      <c r="C145" s="21" t="s">
        <v>2</v>
      </c>
      <c r="D145" s="21" t="s">
        <v>0</v>
      </c>
      <c r="E145" s="12" t="s">
        <v>94</v>
      </c>
      <c r="F145" s="10">
        <f t="shared" ref="F145:K145" si="6">F22+F55</f>
        <v>141591.5</v>
      </c>
      <c r="G145" s="10">
        <f t="shared" si="6"/>
        <v>3810.4600000000009</v>
      </c>
      <c r="H145" s="10">
        <f t="shared" si="6"/>
        <v>145401.96</v>
      </c>
      <c r="I145" s="10">
        <f t="shared" si="6"/>
        <v>770</v>
      </c>
      <c r="J145" s="10">
        <f t="shared" si="6"/>
        <v>149537.90949999998</v>
      </c>
      <c r="K145" s="10">
        <f t="shared" si="6"/>
        <v>85099.845619999978</v>
      </c>
      <c r="L145" s="56">
        <f t="shared" si="5"/>
        <v>56.908543060781511</v>
      </c>
    </row>
  </sheetData>
  <mergeCells count="15">
    <mergeCell ref="C3:E3"/>
    <mergeCell ref="E6:J6"/>
    <mergeCell ref="E7:J7"/>
    <mergeCell ref="E9:J9"/>
    <mergeCell ref="E5:L5"/>
    <mergeCell ref="E10:J10"/>
    <mergeCell ref="A20:D20"/>
    <mergeCell ref="A18:E18"/>
    <mergeCell ref="E12:F12"/>
    <mergeCell ref="E11:J11"/>
    <mergeCell ref="A13:L13"/>
    <mergeCell ref="A14:L14"/>
    <mergeCell ref="A15:L15"/>
    <mergeCell ref="A16:L16"/>
    <mergeCell ref="A17:L17"/>
  </mergeCells>
  <pageMargins left="1.1023622047244095" right="0.98425196850393704" top="0.55118110236220474" bottom="0.35433070866141736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2017 год</vt:lpstr>
      <vt:lpstr>Лист2</vt:lpstr>
      <vt:lpstr>Лист3</vt:lpstr>
      <vt:lpstr>'Доходы 2017 год'!Заголовки_для_печати</vt:lpstr>
      <vt:lpstr>'Доходы 2017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2017-04-07T10:19:16Z</cp:lastPrinted>
  <dcterms:created xsi:type="dcterms:W3CDTF">2014-10-29T11:00:31Z</dcterms:created>
  <dcterms:modified xsi:type="dcterms:W3CDTF">2017-07-12T12:44:15Z</dcterms:modified>
</cp:coreProperties>
</file>